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lrvkgovlv-my.sharepoint.com/personal/elita_andruce_lrvk_gov_lv/Documents/Desktop/mācības_LPSMC_21_22.07.2020/"/>
    </mc:Choice>
  </mc:AlternateContent>
  <xr:revisionPtr revIDLastSave="0" documentId="8_{DDB79956-176A-488D-926A-3242FED1BDA9}" xr6:coauthVersionLast="47" xr6:coauthVersionMax="47" xr10:uidLastSave="{00000000-0000-0000-0000-000000000000}"/>
  <bookViews>
    <workbookView xWindow="1860" yWindow="1860" windowWidth="21600" windowHeight="11235" tabRatio="492" xr2:uid="{8D58F224-E490-4DBB-B982-B3089C0DCC78}"/>
  </bookViews>
  <sheets>
    <sheet name="KPI" sheetId="10" r:id="rId1"/>
    <sheet name="Aprēķins" sheetId="1" r:id="rId2"/>
    <sheet name="Dati" sheetId="2" r:id="rId3"/>
    <sheet name="Anketu katalogs" sheetId="7" r:id="rId4"/>
    <sheet name="Anketa" sheetId="9" r:id="rId5"/>
    <sheet name="Anketa - paraugs"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7" l="1"/>
  <c r="H6" i="7"/>
  <c r="C5" i="1"/>
  <c r="C31" i="1"/>
  <c r="B31" i="1"/>
  <c r="B18" i="1"/>
  <c r="B5" i="1"/>
  <c r="B85" i="1" s="1"/>
  <c r="I87" i="1" s="1"/>
  <c r="F60" i="1" l="1"/>
  <c r="H4" i="7"/>
  <c r="I4" i="7" s="1"/>
  <c r="E45" i="1" s="1"/>
  <c r="H5" i="7"/>
  <c r="C3" i="2" a="1"/>
  <c r="C3" i="2" s="1"/>
  <c r="I5" i="7" l="1"/>
  <c r="D45" i="1" s="1"/>
  <c r="I6" i="7"/>
  <c r="F5" i="1" l="1"/>
  <c r="A72" i="1"/>
  <c r="A59" i="1"/>
  <c r="A46" i="1"/>
  <c r="F84" i="1"/>
  <c r="E84" i="1"/>
  <c r="D84" i="1"/>
  <c r="F83" i="1"/>
  <c r="E83" i="1"/>
  <c r="D83" i="1"/>
  <c r="F82" i="1"/>
  <c r="E82" i="1"/>
  <c r="D82" i="1"/>
  <c r="F81" i="1"/>
  <c r="E81" i="1"/>
  <c r="D81" i="1"/>
  <c r="F80" i="1"/>
  <c r="E80" i="1"/>
  <c r="D80" i="1"/>
  <c r="F79" i="1"/>
  <c r="E79" i="1"/>
  <c r="D79" i="1"/>
  <c r="F78" i="1"/>
  <c r="E78" i="1"/>
  <c r="D78" i="1"/>
  <c r="F77" i="1"/>
  <c r="E77" i="1"/>
  <c r="D77" i="1"/>
  <c r="F76" i="1"/>
  <c r="E76" i="1"/>
  <c r="D76" i="1"/>
  <c r="F75" i="1"/>
  <c r="E75" i="1"/>
  <c r="D75" i="1"/>
  <c r="F74" i="1"/>
  <c r="E74" i="1"/>
  <c r="D74" i="1"/>
  <c r="F73" i="1"/>
  <c r="E73" i="1"/>
  <c r="D73" i="1"/>
  <c r="C72" i="1"/>
  <c r="F71" i="1"/>
  <c r="E71" i="1"/>
  <c r="D71" i="1"/>
  <c r="F70" i="1"/>
  <c r="E70" i="1"/>
  <c r="D70" i="1"/>
  <c r="F69" i="1"/>
  <c r="E69" i="1"/>
  <c r="D69" i="1"/>
  <c r="F68" i="1"/>
  <c r="E68" i="1"/>
  <c r="D68" i="1"/>
  <c r="F67" i="1"/>
  <c r="E67" i="1"/>
  <c r="D67" i="1"/>
  <c r="F66" i="1"/>
  <c r="E66" i="1"/>
  <c r="D66" i="1"/>
  <c r="F65" i="1"/>
  <c r="E65" i="1"/>
  <c r="D65" i="1"/>
  <c r="F64" i="1"/>
  <c r="E64" i="1"/>
  <c r="D64" i="1"/>
  <c r="F63" i="1"/>
  <c r="E63" i="1"/>
  <c r="D63" i="1"/>
  <c r="F62" i="1"/>
  <c r="E62" i="1"/>
  <c r="D62" i="1"/>
  <c r="F61" i="1"/>
  <c r="E61" i="1"/>
  <c r="D61" i="1"/>
  <c r="E60" i="1"/>
  <c r="D60" i="1"/>
  <c r="C59" i="1"/>
  <c r="C68" i="1" s="1"/>
  <c r="F58" i="1"/>
  <c r="E58" i="1"/>
  <c r="D58" i="1"/>
  <c r="F57" i="1"/>
  <c r="E57" i="1"/>
  <c r="D57" i="1"/>
  <c r="F56" i="1"/>
  <c r="E56" i="1"/>
  <c r="D56" i="1"/>
  <c r="F55" i="1"/>
  <c r="E55" i="1"/>
  <c r="D55" i="1"/>
  <c r="F54" i="1"/>
  <c r="E54" i="1"/>
  <c r="D54" i="1"/>
  <c r="F53" i="1"/>
  <c r="E53" i="1"/>
  <c r="D53" i="1"/>
  <c r="F52" i="1"/>
  <c r="E52" i="1"/>
  <c r="D52" i="1"/>
  <c r="F51" i="1"/>
  <c r="E51" i="1"/>
  <c r="D51" i="1"/>
  <c r="F50" i="1"/>
  <c r="E50" i="1"/>
  <c r="D50" i="1"/>
  <c r="F49" i="1"/>
  <c r="E49" i="1"/>
  <c r="D49" i="1"/>
  <c r="F48" i="1"/>
  <c r="E48" i="1"/>
  <c r="D48" i="1"/>
  <c r="F47" i="1"/>
  <c r="E47" i="1"/>
  <c r="D47" i="1"/>
  <c r="C46" i="1"/>
  <c r="F31" i="1"/>
  <c r="E31" i="1"/>
  <c r="D31" i="1"/>
  <c r="F18" i="1"/>
  <c r="E18" i="1"/>
  <c r="D18" i="1"/>
  <c r="E5" i="1"/>
  <c r="D5" i="1"/>
  <c r="G56" i="1" l="1"/>
  <c r="G52" i="1"/>
  <c r="D46" i="1"/>
  <c r="C86" i="1"/>
  <c r="G67" i="1"/>
  <c r="C80" i="1"/>
  <c r="C56" i="1"/>
  <c r="H56" i="1" s="1"/>
  <c r="G71" i="1"/>
  <c r="G47" i="1"/>
  <c r="G82" i="1"/>
  <c r="G84" i="1"/>
  <c r="G83" i="1"/>
  <c r="G64" i="1"/>
  <c r="C82" i="1"/>
  <c r="G48" i="1"/>
  <c r="C75" i="1"/>
  <c r="C67" i="1"/>
  <c r="G75" i="1"/>
  <c r="G79" i="1"/>
  <c r="G70" i="1"/>
  <c r="C51" i="1"/>
  <c r="D59" i="1"/>
  <c r="C77" i="1"/>
  <c r="G53" i="1"/>
  <c r="E59" i="1"/>
  <c r="G78" i="1"/>
  <c r="G49" i="1"/>
  <c r="G57" i="1"/>
  <c r="G61" i="1"/>
  <c r="G68" i="1"/>
  <c r="H68" i="1" s="1"/>
  <c r="F46" i="1"/>
  <c r="C65" i="1"/>
  <c r="G50" i="1"/>
  <c r="C62" i="1"/>
  <c r="G65" i="1"/>
  <c r="G76" i="1"/>
  <c r="F59" i="1"/>
  <c r="G58" i="1"/>
  <c r="G62" i="1"/>
  <c r="G69" i="1"/>
  <c r="G80" i="1"/>
  <c r="G54" i="1"/>
  <c r="E72" i="1"/>
  <c r="G55" i="1"/>
  <c r="C63" i="1"/>
  <c r="C70" i="1"/>
  <c r="F72" i="1"/>
  <c r="G77" i="1"/>
  <c r="G81" i="1"/>
  <c r="G51" i="1"/>
  <c r="C60" i="1"/>
  <c r="G63" i="1"/>
  <c r="G66" i="1"/>
  <c r="G74" i="1"/>
  <c r="E46" i="1"/>
  <c r="C84" i="1"/>
  <c r="G73" i="1"/>
  <c r="D72" i="1"/>
  <c r="C79" i="1"/>
  <c r="C74" i="1"/>
  <c r="C57" i="1"/>
  <c r="C69" i="1"/>
  <c r="C81" i="1"/>
  <c r="C52" i="1"/>
  <c r="H52" i="1" s="1"/>
  <c r="G60" i="1"/>
  <c r="C64" i="1"/>
  <c r="C76" i="1"/>
  <c r="C58" i="1"/>
  <c r="C50" i="1"/>
  <c r="C47" i="1"/>
  <c r="C71" i="1"/>
  <c r="H71" i="1" s="1"/>
  <c r="C83" i="1"/>
  <c r="C48" i="1"/>
  <c r="C54" i="1"/>
  <c r="C66" i="1"/>
  <c r="C78" i="1"/>
  <c r="C55" i="1"/>
  <c r="C49" i="1"/>
  <c r="C61" i="1"/>
  <c r="C73" i="1"/>
  <c r="C53" i="1"/>
  <c r="H80" i="1" l="1"/>
  <c r="H47" i="1"/>
  <c r="H67" i="1"/>
  <c r="H82" i="1"/>
  <c r="H83" i="1"/>
  <c r="G72" i="1"/>
  <c r="H72" i="1" s="1"/>
  <c r="G46" i="1"/>
  <c r="H46" i="1" s="1"/>
  <c r="H48" i="1"/>
  <c r="H62" i="1"/>
  <c r="H50" i="1"/>
  <c r="H84" i="1"/>
  <c r="H53" i="1"/>
  <c r="H64" i="1"/>
  <c r="H75" i="1"/>
  <c r="H63" i="1"/>
  <c r="H74" i="1"/>
  <c r="H66" i="1"/>
  <c r="H79" i="1"/>
  <c r="H61" i="1"/>
  <c r="H51" i="1"/>
  <c r="G59" i="1"/>
  <c r="H59" i="1" s="1"/>
  <c r="H77" i="1"/>
  <c r="H65" i="1"/>
  <c r="H55" i="1"/>
  <c r="H70" i="1"/>
  <c r="H76" i="1"/>
  <c r="H58" i="1"/>
  <c r="H49" i="1"/>
  <c r="H78" i="1"/>
  <c r="H60" i="1"/>
  <c r="H81" i="1"/>
  <c r="H57" i="1"/>
  <c r="H69" i="1"/>
  <c r="H54" i="1"/>
  <c r="G85" i="1"/>
  <c r="I72" i="1" s="1"/>
  <c r="H73" i="1"/>
  <c r="I67" i="1" l="1"/>
  <c r="I46" i="1"/>
  <c r="I54" i="1"/>
  <c r="I74" i="1" l="1"/>
  <c r="I62" i="1"/>
  <c r="I50" i="1"/>
  <c r="I79" i="1"/>
  <c r="I55" i="1"/>
  <c r="I51" i="1"/>
  <c r="I61" i="1"/>
  <c r="I76" i="1"/>
  <c r="I57" i="1"/>
  <c r="I84" i="1"/>
  <c r="I60" i="1"/>
  <c r="I48" i="1"/>
  <c r="I68" i="1"/>
  <c r="I83" i="1"/>
  <c r="I64" i="1"/>
  <c r="I77" i="1"/>
  <c r="I65" i="1"/>
  <c r="I53" i="1"/>
  <c r="I82" i="1"/>
  <c r="I70" i="1"/>
  <c r="I58" i="1"/>
  <c r="I56" i="1"/>
  <c r="I49" i="1"/>
  <c r="I52" i="1"/>
  <c r="I75" i="1"/>
  <c r="I63" i="1"/>
  <c r="I71" i="1"/>
  <c r="I59" i="1"/>
  <c r="I81" i="1"/>
  <c r="I80" i="1"/>
  <c r="I73" i="1"/>
  <c r="I69" i="1"/>
  <c r="I78" i="1"/>
  <c r="I66" i="1"/>
  <c r="I4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<sst xmlns="http://schemas.openxmlformats.org/spreadsheetml/2006/main" count="257" uniqueCount="154">
  <si>
    <t>Noslodzes novērtējums</t>
  </si>
  <si>
    <t>Novads/
mēnesis</t>
  </si>
  <si>
    <t>Slodžu skaits*</t>
  </si>
  <si>
    <t>1 slodzes snieguma rādītājs (standarta vienības uz slodzi gadā)</t>
  </si>
  <si>
    <t>Prognozētajam darba apjomam (pieņemts līdzvērtīgi iepriekšējam gadam) nepieciešamās slodzes atbilstoši labākajam vidējam gada sniegumam starp struktūrvienībām /  gada mēnesim ar labāko sniegumu</t>
  </si>
  <si>
    <t>Darbietilpības koeficients</t>
  </si>
  <si>
    <t>Jan</t>
  </si>
  <si>
    <t>Feb</t>
  </si>
  <si>
    <t>Mar</t>
  </si>
  <si>
    <t>Apr</t>
  </si>
  <si>
    <t>May</t>
  </si>
  <si>
    <t>Jun</t>
  </si>
  <si>
    <t>Jul</t>
  </si>
  <si>
    <t>Aug</t>
  </si>
  <si>
    <t>Sep</t>
  </si>
  <si>
    <t>Oct</t>
  </si>
  <si>
    <t>Nov</t>
  </si>
  <si>
    <t>Dec</t>
  </si>
  <si>
    <t>Kopā slodzes pēc aptaujas rezultātiem</t>
  </si>
  <si>
    <t>Apvienotajā novadā kopā</t>
  </si>
  <si>
    <t>Kopējie darba rezultāti (standarta vienības atbilstoši koeficientam)</t>
  </si>
  <si>
    <t>Slodžu skaits pēc aptaujas rezultātiem**</t>
  </si>
  <si>
    <t>Tipisko darbu veidu (darbības)
 rādītāji atbilstoši darbietilpības koeficientam</t>
  </si>
  <si>
    <t>Nepieciešamās noslodzes novērtēšana (kancelejas funkcija)</t>
  </si>
  <si>
    <r>
      <t>Jaunais novads novads (apvienoto novadu dati par</t>
    </r>
    <r>
      <rPr>
        <b/>
        <sz val="10"/>
        <color rgb="FFFF0000"/>
        <rFont val="Calibri"/>
        <family val="2"/>
        <charset val="186"/>
        <scheme val="minor"/>
      </rPr>
      <t xml:space="preserve"> 2020</t>
    </r>
    <r>
      <rPr>
        <b/>
        <sz val="10"/>
        <color theme="1"/>
        <rFont val="Calibri"/>
        <family val="2"/>
        <charset val="186"/>
        <scheme val="minor"/>
      </rPr>
      <t>. gadu)</t>
    </r>
  </si>
  <si>
    <t>Apstrādāto ierakstu skaits lietvedības sistēmā</t>
  </si>
  <si>
    <t>Arhīvā nodoto dokumentu skaits</t>
  </si>
  <si>
    <t>Apuzes</t>
  </si>
  <si>
    <t>Laimuzes</t>
  </si>
  <si>
    <t>Saluzes</t>
  </si>
  <si>
    <t>Datums</t>
  </si>
  <si>
    <t>20.01.2020</t>
  </si>
  <si>
    <t>22.01.2020</t>
  </si>
  <si>
    <t>24.01.2020</t>
  </si>
  <si>
    <t>27.01.2020</t>
  </si>
  <si>
    <t>28.01.2020</t>
  </si>
  <si>
    <t>11.02.2020</t>
  </si>
  <si>
    <t>12.02.2020</t>
  </si>
  <si>
    <t>14.02.2020</t>
  </si>
  <si>
    <t>26.02.2020</t>
  </si>
  <si>
    <t>02.03.2020</t>
  </si>
  <si>
    <t>03.03.2020</t>
  </si>
  <si>
    <t>09.03.2020</t>
  </si>
  <si>
    <t>18.03.2020</t>
  </si>
  <si>
    <t>19.03.2020</t>
  </si>
  <si>
    <t>09.04.2020</t>
  </si>
  <si>
    <t>18.05.2020</t>
  </si>
  <si>
    <t>25.05.2020</t>
  </si>
  <si>
    <t>01.06.2020</t>
  </si>
  <si>
    <t>08.06.2020</t>
  </si>
  <si>
    <t>19.06.2020</t>
  </si>
  <si>
    <t>20.06.2020</t>
  </si>
  <si>
    <t>29.06.2020</t>
  </si>
  <si>
    <t>11.07.2020</t>
  </si>
  <si>
    <t>13.07.2020</t>
  </si>
  <si>
    <t>20.07.2020</t>
  </si>
  <si>
    <t>24.07.2020</t>
  </si>
  <si>
    <t>25.07.2020</t>
  </si>
  <si>
    <t>27.07.2020</t>
  </si>
  <si>
    <t>30.07.2020</t>
  </si>
  <si>
    <t>05.08.2020</t>
  </si>
  <si>
    <t>08.08.2020</t>
  </si>
  <si>
    <t>15.08.2020</t>
  </si>
  <si>
    <t>17.08.2020</t>
  </si>
  <si>
    <t>21.08.2020</t>
  </si>
  <si>
    <t>24.08.2020</t>
  </si>
  <si>
    <t>01.09.2020</t>
  </si>
  <si>
    <t>03.09.2020</t>
  </si>
  <si>
    <t>07.09.2020</t>
  </si>
  <si>
    <t>16.09.2020</t>
  </si>
  <si>
    <t>23.09.2020</t>
  </si>
  <si>
    <t>28.09.2020</t>
  </si>
  <si>
    <t>29.09.2020</t>
  </si>
  <si>
    <t>05.10.2020</t>
  </si>
  <si>
    <t>13.10.2020</t>
  </si>
  <si>
    <t>21.10.2020</t>
  </si>
  <si>
    <t>04.11.2020</t>
  </si>
  <si>
    <t>05.11.2020</t>
  </si>
  <si>
    <t>09.11.2020</t>
  </si>
  <si>
    <t>20.11.2020</t>
  </si>
  <si>
    <t>23.11.2020</t>
  </si>
  <si>
    <t>24.11.2020</t>
  </si>
  <si>
    <t>01.12.2020</t>
  </si>
  <si>
    <t>04.12.2020</t>
  </si>
  <si>
    <t>14.12.2020</t>
  </si>
  <si>
    <t>15.12.2020</t>
  </si>
  <si>
    <t>21.12.2020</t>
  </si>
  <si>
    <t>23.12.2020</t>
  </si>
  <si>
    <t>28.12.2020</t>
  </si>
  <si>
    <t>Mēnesis</t>
  </si>
  <si>
    <t>27.06.2020</t>
  </si>
  <si>
    <t>27.10.2020</t>
  </si>
  <si>
    <t>22.12.2020</t>
  </si>
  <si>
    <t>Apuzes novads</t>
  </si>
  <si>
    <t>Tipisko darbu veidu (darbības) rādītāji</t>
  </si>
  <si>
    <t>Tipisko darba veidu ekspertu aptaujas rezultātu apkopojums</t>
  </si>
  <si>
    <t>Vidējais vērtējums</t>
  </si>
  <si>
    <t>Tipiskie darbu veidi</t>
  </si>
  <si>
    <t>Darba veidu savstarpējais vidējā cikla laika salīdzinājums (%)</t>
  </si>
  <si>
    <t>Norādītais darbu īpatsvars slodzē</t>
  </si>
  <si>
    <t>Arhīva lietu vešana</t>
  </si>
  <si>
    <t>Dokumentu aprite nodrošināšana lietvedības sistēmā</t>
  </si>
  <si>
    <t>Saziņa ar iedzīvotājiem u.c. (telefoniski)</t>
  </si>
  <si>
    <t xml:space="preserve"> Apkalpoto iedzīvotāju u.c. skaits (pēc reģistrēto telefonsarunu skaita)</t>
  </si>
  <si>
    <t>Kancelejas darbs</t>
  </si>
  <si>
    <t>Anketējamais Laimuzē 1</t>
  </si>
  <si>
    <t>Anketējamais Laimuzē 2</t>
  </si>
  <si>
    <t>Anketējamais Saluzē  3</t>
  </si>
  <si>
    <t>Anketējamais Saluzē  4</t>
  </si>
  <si>
    <t>Ankitējamais Apuzē 5</t>
  </si>
  <si>
    <t>Ankitējamais Apuzē 6</t>
  </si>
  <si>
    <t>Uz kādu slodzi aptaujātais nodarbināts (pēc amatu saraksta)</t>
  </si>
  <si>
    <t>Izmantojot Pivot table, saskaitīt apstrādāto ierakstu skaitu pa mēnešiem</t>
  </si>
  <si>
    <t>Standarta darba veidu darbietilpības dalījums pēc vidējā vērtējuma (darbietilpības koeficients)</t>
  </si>
  <si>
    <t>* Norādīts kopējais struktūrvienības darbinieku slodžu skaits, t.sk. arī tās, kas atvēlētas citu funkciju veikšanai saskaņā ar amatu sarakstiem.
** Kopējais struktūrvienības analizējamo amata vienību jomas funkciju nodrošināšanai īstenoto tipisko darba veidu kopējais vidējais īpatsvars aptaujātās personas noslodzē (% no gada noslodzes). Ja amata vienība nodarbināta uz nepilnu slodzi, iegūtais noslodzes īpatsvars tiek ar to reizināts. Ja nebija aptaujājamās personas, piemērota kataloga vidējā vērtība (piemēram, citās funkciju grupās šī vērtība bija: finanšu uzskaitē – 0,91, juridiskajā atbalstā – 0,81, nekustamā īpašuma nodokļa administrēšanā – 0,68, civilstāvokļu aktu reģistrācijā – 0,61.</t>
  </si>
  <si>
    <t>Kopā slodzes*</t>
  </si>
  <si>
    <t>Jo lielāks aptaujāto skaits, jo lielāka ticamība darbietilpības vērtējumam.</t>
  </si>
  <si>
    <t>Aptaujas anketa</t>
  </si>
  <si>
    <t>Jomas darba veidu savstarpējais vienas vienības vidējā cikla laika pieredzē balstīts (ekspertu) salīdzinājums</t>
  </si>
  <si>
    <t>Termini</t>
  </si>
  <si>
    <r>
      <rPr>
        <b/>
        <sz val="10"/>
        <color theme="1"/>
        <rFont val="Calibri"/>
        <family val="2"/>
        <scheme val="minor"/>
      </rPr>
      <t xml:space="preserve">Cikla laiks: </t>
    </r>
    <r>
      <rPr>
        <sz val="10"/>
        <color theme="1"/>
        <rFont val="Calibri"/>
        <family val="2"/>
        <scheme val="minor"/>
      </rPr>
      <t>nepieciešamais darba laiks darba veida vienas vienības izpildei no darba uzdevuma uzsākšanas līdz pabeigšanai (ieskaitot arī tipiskus ar darba uzdevuma izpildi saistītos darba laika zudumus kļūdu labošanai,  iešanai pēc nepieciešamas informācijas, apstiprinājumiem, informācijas meklēšanai, gaidīšanai utml.,)</t>
    </r>
  </si>
  <si>
    <t>Instrukcija aizpildīšanai</t>
  </si>
  <si>
    <t>1. Aptaujājamā persona/ intervētājs aizpilda tumšāk iezīmētos: "Novads" (no piedāvātā izvēles saraksta); "Aptaujājamā persona";  "Vai aptaujājamā persona pilda attiecīgo darba veidu?" Jā/Nē; attiecīgos "Darba veidu savstarpējais vidējā cikla laika salīdzinājums" (no piedāvātā izvēles saraksta); "Analizējamās amata vienības jomas funkciju nodrošināšanai īstenoto galveno darba veidu vidējais īpatsvars aptaujātās personas noslodzē (% no gada noslodzes)"; attiecīgo "Ja nav pilna (~100%) noslodze tipisko jomas darba veidu izpildei , lūdzu norādīt galvenās citas funkcijas un/vai darba veidus, kas veido aptaujātās personas pārējo noslodzi" laukus.</t>
  </si>
  <si>
    <t>2. Attiecīgā (-os) "Darba veidu savstarpējais vidējā cikla laika salīdzinājums" laukā (-os) kā pamata atskaites vienību (100%) norāda jomas darba veidu (-s) ar visilgāko cikla laiku</t>
  </si>
  <si>
    <t>3. Attiecīgos "Darba veidu savstarpējais vidējā cikla laika salīdzinājums" laukos norāda pārējo jomas darba veidu vidējā cikla laika salīdzinājumu ar soli 10%.</t>
  </si>
  <si>
    <t>Novads</t>
  </si>
  <si>
    <t>Kandavas</t>
  </si>
  <si>
    <t>Joma</t>
  </si>
  <si>
    <t>Finanšu uzskaite</t>
  </si>
  <si>
    <t>Aptaujājamā persona (amats, v.uzvārds)</t>
  </si>
  <si>
    <t>Algu grāmatvedis Jānis Zariņš</t>
  </si>
  <si>
    <t>Analizējamā amata vienība</t>
  </si>
  <si>
    <t>Speciālists</t>
  </si>
  <si>
    <t>Vai aptaujājamā persona pilda attiecīgo darba veidu? Jā/ Nē</t>
  </si>
  <si>
    <t>Rēķinu administrēšana</t>
  </si>
  <si>
    <t>Jā</t>
  </si>
  <si>
    <t>Algu aprēķināšana</t>
  </si>
  <si>
    <t>Darījumu grāmatošana</t>
  </si>
  <si>
    <t>Maksājumu rīkojumu administrēšana</t>
  </si>
  <si>
    <t>Krājumu uzskaite</t>
  </si>
  <si>
    <t>Nē</t>
  </si>
  <si>
    <t>Pamatlīdzekļu uzskaite</t>
  </si>
  <si>
    <r>
      <t xml:space="preserve">Analizējamās amata vienības jomas funkciju nodrošināšanai īstenoto </t>
    </r>
    <r>
      <rPr>
        <b/>
        <sz val="10"/>
        <color theme="1"/>
        <rFont val="Calibri"/>
        <family val="2"/>
        <scheme val="minor"/>
      </rPr>
      <t>tipisko darba veidu</t>
    </r>
    <r>
      <rPr>
        <sz val="10"/>
        <color theme="1"/>
        <rFont val="Calibri"/>
        <family val="2"/>
        <scheme val="minor"/>
      </rPr>
      <t xml:space="preserve"> kopējais vidējais īpatsvars aptaujātās personas noslodzē</t>
    </r>
    <r>
      <rPr>
        <sz val="9"/>
        <color theme="1"/>
        <rFont val="Calibri"/>
        <family val="2"/>
        <scheme val="minor"/>
      </rPr>
      <t xml:space="preserve"> ( % no gada noslodzes)</t>
    </r>
  </si>
  <si>
    <r>
      <t xml:space="preserve">Ja nav pilna (~100%) noslodze </t>
    </r>
    <r>
      <rPr>
        <b/>
        <sz val="10"/>
        <color theme="1"/>
        <rFont val="Calibri"/>
        <family val="2"/>
        <scheme val="minor"/>
      </rPr>
      <t>tipisko jomas darba veidu izpildei</t>
    </r>
    <r>
      <rPr>
        <sz val="10"/>
        <color theme="1"/>
        <rFont val="Calibri"/>
        <family val="2"/>
        <scheme val="minor"/>
      </rPr>
      <t xml:space="preserve"> , lūdzu norādīt galvenās citas funkcijas un/vai darba veidus, kas veido aptaujātās personas pārējo noslodzi</t>
    </r>
  </si>
  <si>
    <t xml:space="preserve">Lietveža un arhivāra amata pienākumi.  </t>
  </si>
  <si>
    <t>Kancelejas funkcija</t>
  </si>
  <si>
    <t>Novadi</t>
  </si>
  <si>
    <t>Vai aptaujājamā persona pilda attiecīgo darba veidu?</t>
  </si>
  <si>
    <t xml:space="preserve">Ieva Balode, kancelejas vadītāja </t>
  </si>
  <si>
    <t>Kancelejas vadītājs</t>
  </si>
  <si>
    <t>Joma (funkcija) - kancelejas funkcija</t>
  </si>
  <si>
    <t>Identificētie galvenie darbības veidi</t>
  </si>
  <si>
    <t>Identificētie darbības veidu rādītāji</t>
  </si>
  <si>
    <t>Aprēķinātās slodzes tipiskajiem darbu veidiem saskaņā ar amatu sarakstu.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</si>
</sst>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186"/>
      <scheme val="minor"/>
    </font>
    <font>
      <sz val="11"/>
      <color theme="1"/>
      <name val="Calibri"/>
      <family val="2"/>
      <charset val="186"/>
      <scheme val="minor"/>
    </font>
    <font>
      <b/>
      <sz val="14"/>
      <color theme="1"/>
      <name val="Calibri"/>
      <family val="2"/>
      <scheme val="minor"/>
    </font>
    <font>
      <sz val="11"/>
      <color theme="1"/>
      <name val="Calibri"/>
      <family val="2"/>
      <scheme val="minor"/>
    </font>
    <font>
      <b/>
      <sz val="10"/>
      <color theme="1"/>
      <name val="Calibri"/>
      <family val="2"/>
      <charset val="186"/>
      <scheme val="minor"/>
    </font>
    <font>
      <b/>
      <sz val="10"/>
      <color rgb="FFFF0000"/>
      <name val="Calibri"/>
      <family val="2"/>
      <charset val="186"/>
      <scheme val="minor"/>
    </font>
    <font>
      <b/>
      <sz val="10"/>
      <color theme="1"/>
      <name val="Calibri"/>
      <family val="2"/>
      <scheme val="minor"/>
    </font>
    <font>
      <sz val="10"/>
      <color theme="1"/>
      <name val="Calibri"/>
      <family val="2"/>
      <charset val="186"/>
      <scheme val="minor"/>
    </font>
    <font>
      <sz val="10"/>
      <name val="Calibri"/>
      <family val="2"/>
      <charset val="186"/>
      <scheme val="minor"/>
    </font>
    <font>
      <b/>
      <sz val="10"/>
      <name val="Calibri"/>
      <family val="2"/>
      <charset val="186"/>
      <scheme val="minor"/>
    </font>
    <font>
      <sz val="10"/>
      <name val="Calibri"/>
      <family val="2"/>
      <scheme val="minor"/>
    </font>
    <font>
      <sz val="10"/>
      <color theme="1"/>
      <name val="Calibri"/>
      <family val="2"/>
      <scheme val="minor"/>
    </font>
    <font>
      <b/>
      <sz val="10"/>
      <name val="Calibri"/>
      <family val="2"/>
      <scheme val="minor"/>
    </font>
    <font>
      <b/>
      <sz val="11"/>
      <color theme="1"/>
      <name val="Calibri"/>
      <family val="2"/>
      <scheme val="minor"/>
    </font>
    <font>
      <b/>
      <sz val="14"/>
      <name val="Calibri"/>
      <family val="2"/>
      <scheme val="minor"/>
    </font>
    <font>
      <b/>
      <sz val="12"/>
      <name val="Calibri"/>
      <family val="2"/>
      <scheme val="minor"/>
    </font>
    <font>
      <b/>
      <sz val="10"/>
      <color rgb="FFC00000"/>
      <name val="Calibri"/>
      <family val="2"/>
      <scheme val="minor"/>
    </font>
    <font>
      <b/>
      <sz val="11"/>
      <name val="Calibri"/>
      <family val="2"/>
      <scheme val="minor"/>
    </font>
    <font>
      <sz val="10"/>
      <color rgb="FFC00000"/>
      <name val="Calibri"/>
      <family val="2"/>
      <scheme val="minor"/>
    </font>
    <font>
      <sz val="11"/>
      <name val="Calibri"/>
      <family val="2"/>
      <scheme val="minor"/>
    </font>
    <font>
      <sz val="8"/>
      <name val="Calibri"/>
      <family val="2"/>
      <charset val="186"/>
      <scheme val="minor"/>
    </font>
    <font>
      <b/>
      <u/>
      <sz val="10"/>
      <color theme="1"/>
      <name val="Calibri"/>
      <family val="2"/>
      <scheme val="minor"/>
    </font>
    <font>
      <sz val="4"/>
      <color theme="1"/>
      <name val="Calibri"/>
      <family val="2"/>
      <scheme val="minor"/>
    </font>
    <font>
      <b/>
      <sz val="12"/>
      <color theme="1"/>
      <name val="Calibri"/>
      <family val="2"/>
      <scheme val="minor"/>
    </font>
    <font>
      <sz val="9"/>
      <color theme="1"/>
      <name val="Calibri"/>
      <family val="2"/>
      <scheme val="minor"/>
    </font>
    <font>
      <b/>
      <sz val="10"/>
      <name val="Arial"/>
      <family val="2"/>
      <charset val="186"/>
    </font>
    <font>
      <u/>
      <sz val="11"/>
      <color theme="10"/>
      <name val="Calibri"/>
      <family val="2"/>
      <charset val="186"/>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n">
        <color rgb="FFFF0000"/>
      </bottom>
      <diagonal/>
    </border>
    <border>
      <left/>
      <right/>
      <top style="thin">
        <color rgb="FFFF0000"/>
      </top>
      <bottom/>
      <diagonal/>
    </border>
    <border>
      <left style="thin">
        <color indexed="64"/>
      </left>
      <right/>
      <top/>
      <bottom/>
      <diagonal/>
    </border>
    <border>
      <left style="thin">
        <color rgb="FFFF0000"/>
      </left>
      <right/>
      <top/>
      <bottom/>
      <diagonal/>
    </border>
    <border>
      <left/>
      <right/>
      <top style="thin">
        <color rgb="FFFF0000"/>
      </top>
      <bottom style="thin">
        <color rgb="FFFF0000"/>
      </bottom>
      <diagonal/>
    </border>
    <border>
      <left style="thin">
        <color rgb="FFFF0000"/>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0" fontId="26" fillId="0" borderId="0" applyNumberFormat="0" applyFill="0" applyBorder="0" applyAlignment="0" applyProtection="0"/>
  </cellStyleXfs>
  <cellXfs count="125">
    <xf numFmtId="0" fontId="0" fillId="0" borderId="0" xfId="0"/>
    <xf numFmtId="0" fontId="2" fillId="0" borderId="0" xfId="1" applyFont="1"/>
    <xf numFmtId="0" fontId="1" fillId="0" borderId="0" xfId="1"/>
    <xf numFmtId="0" fontId="7" fillId="0" borderId="0" xfId="1" applyFont="1"/>
    <xf numFmtId="0" fontId="12" fillId="0" borderId="1" xfId="1" applyFont="1" applyBorder="1" applyAlignment="1">
      <alignment horizontal="center" vertical="center"/>
    </xf>
    <xf numFmtId="0" fontId="4" fillId="0" borderId="0" xfId="1" applyFont="1"/>
    <xf numFmtId="0" fontId="8" fillId="0" borderId="0" xfId="1" applyFont="1"/>
    <xf numFmtId="0" fontId="11" fillId="0" borderId="3" xfId="1" applyFont="1" applyBorder="1"/>
    <xf numFmtId="0" fontId="11" fillId="0" borderId="4" xfId="1" applyFont="1" applyBorder="1"/>
    <xf numFmtId="0" fontId="11" fillId="0" borderId="5" xfId="1" applyFont="1" applyBorder="1"/>
    <xf numFmtId="0" fontId="6" fillId="2" borderId="1" xfId="1" applyFont="1" applyFill="1" applyBorder="1" applyAlignment="1">
      <alignment horizontal="center" vertical="center"/>
    </xf>
    <xf numFmtId="164" fontId="6" fillId="2" borderId="1" xfId="1" applyNumberFormat="1" applyFont="1" applyFill="1" applyBorder="1" applyAlignment="1">
      <alignment horizontal="center" vertical="center"/>
    </xf>
    <xf numFmtId="0" fontId="10" fillId="2" borderId="1" xfId="1" applyFont="1" applyFill="1" applyBorder="1" applyAlignment="1">
      <alignment horizontal="center"/>
    </xf>
    <xf numFmtId="0" fontId="10" fillId="2" borderId="1" xfId="1" applyFont="1" applyFill="1" applyBorder="1" applyAlignment="1">
      <alignment horizontal="center" vertical="center"/>
    </xf>
    <xf numFmtId="164" fontId="10" fillId="2" borderId="1" xfId="1" applyNumberFormat="1" applyFont="1" applyFill="1" applyBorder="1" applyAlignment="1">
      <alignment horizontal="center" vertical="center"/>
    </xf>
    <xf numFmtId="164" fontId="11" fillId="0" borderId="1" xfId="1" applyNumberFormat="1" applyFont="1" applyBorder="1" applyAlignment="1">
      <alignment horizontal="center" vertical="center"/>
    </xf>
    <xf numFmtId="0" fontId="10" fillId="0" borderId="1" xfId="1" applyFont="1" applyBorder="1" applyAlignment="1">
      <alignment horizontal="center"/>
    </xf>
    <xf numFmtId="0" fontId="10" fillId="0" borderId="1" xfId="1" applyFont="1" applyBorder="1" applyAlignment="1">
      <alignment horizontal="center" vertical="center"/>
    </xf>
    <xf numFmtId="0" fontId="12" fillId="0" borderId="1" xfId="1" applyFont="1" applyBorder="1" applyAlignment="1">
      <alignment horizontal="center"/>
    </xf>
    <xf numFmtId="0" fontId="11" fillId="0" borderId="0" xfId="1" applyFont="1"/>
    <xf numFmtId="0" fontId="11" fillId="0" borderId="0" xfId="1" applyFont="1" applyAlignment="1">
      <alignment vertical="top"/>
    </xf>
    <xf numFmtId="0" fontId="3" fillId="0" borderId="0" xfId="1" applyFont="1"/>
    <xf numFmtId="0" fontId="6" fillId="0" borderId="0" xfId="1" applyFont="1"/>
    <xf numFmtId="0" fontId="6" fillId="0" borderId="7" xfId="1" applyFont="1" applyBorder="1"/>
    <xf numFmtId="0" fontId="11" fillId="0" borderId="8" xfId="1" applyFont="1" applyBorder="1"/>
    <xf numFmtId="0" fontId="6" fillId="0" borderId="8" xfId="1" applyFont="1" applyBorder="1"/>
    <xf numFmtId="0" fontId="1" fillId="0" borderId="9" xfId="1" applyBorder="1"/>
    <xf numFmtId="0" fontId="11" fillId="0" borderId="1" xfId="1" applyFont="1" applyBorder="1" applyAlignment="1">
      <alignment horizontal="right" vertical="center" wrapText="1"/>
    </xf>
    <xf numFmtId="164" fontId="12" fillId="0" borderId="1" xfId="1" applyNumberFormat="1" applyFont="1" applyBorder="1" applyAlignment="1">
      <alignment horizontal="center" vertical="center"/>
    </xf>
    <xf numFmtId="0" fontId="11" fillId="0" borderId="1" xfId="0" applyFont="1" applyBorder="1" applyAlignment="1">
      <alignment horizontal="center" vertical="center" wrapText="1"/>
    </xf>
    <xf numFmtId="0" fontId="6" fillId="0" borderId="1" xfId="1" applyFont="1" applyBorder="1" applyAlignment="1">
      <alignment horizontal="center"/>
    </xf>
    <xf numFmtId="0" fontId="6" fillId="0" borderId="1" xfId="1" applyFont="1" applyBorder="1" applyAlignment="1">
      <alignment horizontal="center" vertical="center"/>
    </xf>
    <xf numFmtId="0" fontId="11" fillId="2" borderId="1" xfId="0" applyFont="1" applyFill="1" applyBorder="1" applyAlignment="1">
      <alignment horizontal="center" vertical="center"/>
    </xf>
    <xf numFmtId="164" fontId="6" fillId="0" borderId="1" xfId="1"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0" fillId="0" borderId="1" xfId="0" applyNumberFormat="1" applyBorder="1"/>
    <xf numFmtId="0" fontId="0" fillId="0" borderId="1" xfId="0" applyBorder="1"/>
    <xf numFmtId="0" fontId="11" fillId="3" borderId="1" xfId="0" applyFont="1" applyFill="1" applyBorder="1" applyAlignment="1">
      <alignment horizontal="center" vertical="center"/>
    </xf>
    <xf numFmtId="0" fontId="14" fillId="0" borderId="0" xfId="2" applyFont="1" applyAlignment="1">
      <alignment horizontal="left" vertical="center"/>
    </xf>
    <xf numFmtId="0" fontId="3" fillId="0" borderId="0" xfId="2" applyAlignment="1">
      <alignment horizontal="left" vertical="center"/>
    </xf>
    <xf numFmtId="0" fontId="15" fillId="0" borderId="1" xfId="2" applyFont="1" applyBorder="1" applyAlignment="1">
      <alignment horizontal="center" vertical="center" wrapText="1"/>
    </xf>
    <xf numFmtId="0" fontId="12" fillId="0" borderId="2" xfId="2" applyFont="1" applyBorder="1" applyAlignment="1">
      <alignment horizontal="center" vertical="center" textRotation="90"/>
    </xf>
    <xf numFmtId="0" fontId="12" fillId="0" borderId="1" xfId="2" applyFont="1" applyBorder="1" applyAlignment="1">
      <alignment horizontal="center" vertical="center" wrapText="1"/>
    </xf>
    <xf numFmtId="0" fontId="16" fillId="0" borderId="0" xfId="2" applyFont="1" applyAlignment="1">
      <alignment horizontal="center" vertical="center"/>
    </xf>
    <xf numFmtId="0" fontId="17" fillId="0" borderId="11" xfId="2" applyFont="1" applyBorder="1" applyAlignment="1">
      <alignment horizontal="left" vertical="center" wrapText="1"/>
    </xf>
    <xf numFmtId="0" fontId="13" fillId="0" borderId="3" xfId="2" applyFont="1" applyBorder="1" applyAlignment="1">
      <alignment horizontal="left" vertical="center"/>
    </xf>
    <xf numFmtId="0" fontId="3" fillId="0" borderId="4" xfId="2" applyBorder="1" applyAlignment="1">
      <alignment horizontal="center" vertical="center"/>
    </xf>
    <xf numFmtId="0" fontId="3" fillId="0" borderId="6" xfId="2" applyBorder="1" applyAlignment="1">
      <alignment horizontal="center" vertical="center"/>
    </xf>
    <xf numFmtId="0" fontId="18" fillId="0" borderId="1" xfId="2" applyFont="1" applyBorder="1" applyAlignment="1">
      <alignment horizontal="left" vertical="center" wrapText="1"/>
    </xf>
    <xf numFmtId="0" fontId="3" fillId="0" borderId="5" xfId="2" applyBorder="1" applyAlignment="1">
      <alignment horizontal="center" vertical="center"/>
    </xf>
    <xf numFmtId="0" fontId="3" fillId="0" borderId="1" xfId="2" applyBorder="1" applyAlignment="1">
      <alignment horizontal="center" vertical="center"/>
    </xf>
    <xf numFmtId="0" fontId="19" fillId="0" borderId="0" xfId="2" applyFont="1" applyAlignment="1">
      <alignment horizontal="left" vertical="center"/>
    </xf>
    <xf numFmtId="0" fontId="12" fillId="3" borderId="3" xfId="1" applyFont="1" applyFill="1" applyBorder="1" applyAlignment="1">
      <alignment horizontal="center" vertical="center"/>
    </xf>
    <xf numFmtId="0" fontId="17" fillId="0" borderId="1" xfId="2" applyFont="1" applyBorder="1" applyAlignment="1">
      <alignment horizontal="left" vertical="center" wrapText="1"/>
    </xf>
    <xf numFmtId="0" fontId="13" fillId="0" borderId="1" xfId="2" applyFont="1" applyBorder="1" applyAlignment="1">
      <alignment horizontal="center" vertical="center"/>
    </xf>
    <xf numFmtId="0" fontId="18" fillId="0" borderId="2" xfId="2" applyFont="1" applyBorder="1" applyAlignment="1">
      <alignment horizontal="left" vertical="center" wrapText="1"/>
    </xf>
    <xf numFmtId="0" fontId="17" fillId="0" borderId="6" xfId="2" applyFont="1" applyBorder="1" applyAlignment="1">
      <alignment horizontal="left" vertical="center" wrapText="1"/>
    </xf>
    <xf numFmtId="0" fontId="13" fillId="0" borderId="6" xfId="2" applyFont="1" applyBorder="1" applyAlignment="1">
      <alignment horizontal="center" vertical="center"/>
    </xf>
    <xf numFmtId="0" fontId="3" fillId="0" borderId="0" xfId="2" applyAlignment="1">
      <alignment horizontal="center" vertical="center"/>
    </xf>
    <xf numFmtId="0" fontId="11" fillId="0" borderId="0" xfId="1" applyFont="1" applyAlignment="1">
      <alignment horizontal="right" vertical="center" wrapText="1"/>
    </xf>
    <xf numFmtId="0" fontId="12" fillId="0" borderId="0" xfId="1" applyFont="1" applyAlignment="1">
      <alignment horizontal="center" vertical="center"/>
    </xf>
    <xf numFmtId="0" fontId="11" fillId="0" borderId="1" xfId="1" applyFont="1" applyBorder="1" applyAlignment="1">
      <alignment horizontal="center" vertical="center" wrapText="1"/>
    </xf>
    <xf numFmtId="164" fontId="6" fillId="3" borderId="1" xfId="1" applyNumberFormat="1" applyFont="1" applyFill="1" applyBorder="1" applyAlignment="1">
      <alignment horizontal="center" vertical="center"/>
    </xf>
    <xf numFmtId="0" fontId="21" fillId="0" borderId="0" xfId="2" applyFont="1" applyAlignment="1">
      <alignment horizontal="left" vertical="top"/>
    </xf>
    <xf numFmtId="0" fontId="11" fillId="0" borderId="0" xfId="2" applyFont="1"/>
    <xf numFmtId="0" fontId="22" fillId="0" borderId="0" xfId="2" applyFont="1" applyAlignment="1">
      <alignment horizontal="left" vertical="top"/>
    </xf>
    <xf numFmtId="0" fontId="22" fillId="0" borderId="0" xfId="2" applyFont="1"/>
    <xf numFmtId="0" fontId="6" fillId="0" borderId="0" xfId="2" applyFont="1" applyAlignment="1">
      <alignment horizontal="left" vertical="top"/>
    </xf>
    <xf numFmtId="0" fontId="22" fillId="0" borderId="0" xfId="2" applyFont="1" applyAlignment="1">
      <alignment horizontal="left" vertical="top" wrapText="1"/>
    </xf>
    <xf numFmtId="0" fontId="11" fillId="0" borderId="0" xfId="2" applyFont="1" applyAlignment="1">
      <alignment horizontal="left" vertical="top"/>
    </xf>
    <xf numFmtId="0" fontId="6" fillId="4" borderId="1" xfId="2" applyFont="1" applyFill="1" applyBorder="1"/>
    <xf numFmtId="0" fontId="16" fillId="0" borderId="0" xfId="2" applyFont="1"/>
    <xf numFmtId="0" fontId="11" fillId="4" borderId="1" xfId="2" applyFont="1" applyFill="1" applyBorder="1" applyAlignment="1">
      <alignment wrapText="1"/>
    </xf>
    <xf numFmtId="0" fontId="6" fillId="0" borderId="1" xfId="2" applyFont="1" applyBorder="1" applyAlignment="1">
      <alignment horizontal="center" vertical="center"/>
    </xf>
    <xf numFmtId="0" fontId="11" fillId="0" borderId="1" xfId="2" applyFont="1" applyBorder="1" applyAlignment="1">
      <alignment horizontal="center" vertical="center" wrapText="1"/>
    </xf>
    <xf numFmtId="0" fontId="6" fillId="4" borderId="1" xfId="2" applyFont="1" applyFill="1" applyBorder="1" applyAlignment="1">
      <alignment horizontal="center" vertical="center"/>
    </xf>
    <xf numFmtId="9" fontId="6" fillId="4" borderId="1" xfId="3" applyFont="1" applyFill="1" applyBorder="1" applyAlignment="1">
      <alignment horizontal="center" vertical="center"/>
    </xf>
    <xf numFmtId="0" fontId="11" fillId="4" borderId="1" xfId="2" applyFont="1" applyFill="1" applyBorder="1" applyAlignment="1">
      <alignment vertical="center" wrapText="1"/>
    </xf>
    <xf numFmtId="0" fontId="6" fillId="0" borderId="0" xfId="0" applyFont="1"/>
    <xf numFmtId="0" fontId="11" fillId="0" borderId="0" xfId="0" applyFont="1"/>
    <xf numFmtId="0" fontId="11" fillId="0" borderId="0" xfId="0" applyFont="1" applyAlignment="1">
      <alignment horizontal="center" vertical="center"/>
    </xf>
    <xf numFmtId="9" fontId="11" fillId="0" borderId="0" xfId="0" applyNumberFormat="1" applyFont="1" applyAlignment="1">
      <alignment horizontal="center"/>
    </xf>
    <xf numFmtId="0" fontId="3" fillId="5" borderId="6" xfId="2" applyFill="1" applyBorder="1" applyAlignment="1">
      <alignment horizontal="center" vertical="center"/>
    </xf>
    <xf numFmtId="0" fontId="3" fillId="5" borderId="1" xfId="2" applyFill="1" applyBorder="1" applyAlignment="1">
      <alignment horizontal="center" vertical="center"/>
    </xf>
    <xf numFmtId="0" fontId="3" fillId="5" borderId="2" xfId="2" applyFill="1" applyBorder="1" applyAlignment="1">
      <alignment horizontal="center" vertical="center"/>
    </xf>
    <xf numFmtId="0" fontId="13" fillId="6" borderId="1" xfId="2" applyFont="1" applyFill="1" applyBorder="1" applyAlignment="1">
      <alignment horizontal="center" vertical="center"/>
    </xf>
    <xf numFmtId="0" fontId="11" fillId="0" borderId="15" xfId="2" applyFont="1" applyBorder="1"/>
    <xf numFmtId="164" fontId="3" fillId="0" borderId="1" xfId="1" applyNumberFormat="1" applyFont="1" applyBorder="1" applyAlignment="1">
      <alignment horizontal="center" vertical="center"/>
    </xf>
    <xf numFmtId="0" fontId="25" fillId="7" borderId="0" xfId="2" applyFont="1" applyFill="1"/>
    <xf numFmtId="0" fontId="10" fillId="0" borderId="1" xfId="2" applyFont="1" applyBorder="1" applyAlignment="1">
      <alignment horizontal="center" vertical="center" wrapText="1"/>
    </xf>
    <xf numFmtId="0" fontId="6" fillId="5" borderId="1" xfId="2" applyFont="1" applyFill="1" applyBorder="1" applyAlignment="1">
      <alignment horizontal="center" vertical="center"/>
    </xf>
    <xf numFmtId="9" fontId="6" fillId="6" borderId="17" xfId="3" applyFont="1" applyFill="1" applyBorder="1" applyAlignment="1">
      <alignment horizontal="center" vertical="center"/>
    </xf>
    <xf numFmtId="0" fontId="26" fillId="0" borderId="0" xfId="4"/>
    <xf numFmtId="0" fontId="25" fillId="8" borderId="1" xfId="2" applyFont="1" applyFill="1" applyBorder="1" applyAlignment="1">
      <alignment horizontal="center" vertical="center"/>
    </xf>
    <xf numFmtId="0" fontId="25" fillId="9" borderId="1" xfId="2" applyFont="1" applyFill="1" applyBorder="1" applyAlignment="1">
      <alignment horizontal="center" vertical="center"/>
    </xf>
    <xf numFmtId="0" fontId="12" fillId="0" borderId="3" xfId="1" applyFont="1" applyBorder="1" applyAlignment="1">
      <alignment horizontal="right" vertical="center"/>
    </xf>
    <xf numFmtId="0" fontId="12" fillId="0" borderId="4" xfId="1" applyFont="1" applyBorder="1" applyAlignment="1">
      <alignment horizontal="right" vertical="center"/>
    </xf>
    <xf numFmtId="0" fontId="12" fillId="0" borderId="5" xfId="1" applyFont="1" applyBorder="1" applyAlignment="1">
      <alignment horizontal="right" vertical="center"/>
    </xf>
    <xf numFmtId="0" fontId="11" fillId="0" borderId="0" xfId="1" applyFont="1" applyAlignment="1">
      <alignment horizontal="left" vertical="top" wrapText="1"/>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7"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13" fillId="0" borderId="10" xfId="0" applyFont="1" applyBorder="1" applyAlignment="1">
      <alignment horizontal="center" vertical="center"/>
    </xf>
    <xf numFmtId="0" fontId="23" fillId="0" borderId="0" xfId="2" applyFont="1" applyAlignment="1">
      <alignment horizontal="center" vertical="center"/>
    </xf>
    <xf numFmtId="0" fontId="11" fillId="0" borderId="16" xfId="2" applyFont="1" applyBorder="1" applyAlignment="1">
      <alignment horizontal="left" vertical="top" wrapText="1"/>
    </xf>
    <xf numFmtId="0" fontId="11" fillId="0" borderId="0" xfId="2" applyFont="1" applyAlignment="1">
      <alignment horizontal="left" vertical="top" wrapText="1"/>
    </xf>
    <xf numFmtId="0" fontId="11" fillId="4" borderId="1" xfId="2" applyFont="1" applyFill="1" applyBorder="1" applyAlignment="1">
      <alignment horizontal="left" vertical="top"/>
    </xf>
    <xf numFmtId="0" fontId="11" fillId="0" borderId="12" xfId="2" applyFont="1" applyBorder="1" applyAlignment="1">
      <alignment horizontal="left" vertical="top" wrapText="1"/>
    </xf>
    <xf numFmtId="0" fontId="11" fillId="0" borderId="14" xfId="2" applyFont="1" applyBorder="1" applyAlignment="1">
      <alignment horizontal="left" vertical="top" wrapText="1"/>
    </xf>
    <xf numFmtId="0" fontId="11" fillId="0" borderId="13" xfId="2" applyFont="1" applyBorder="1" applyAlignment="1">
      <alignment horizontal="left" vertical="top" wrapText="1"/>
    </xf>
    <xf numFmtId="0" fontId="11" fillId="4" borderId="3" xfId="2" applyFont="1" applyFill="1" applyBorder="1" applyAlignment="1">
      <alignment horizontal="left" vertical="top"/>
    </xf>
    <xf numFmtId="0" fontId="11" fillId="4" borderId="4" xfId="2" applyFont="1" applyFill="1" applyBorder="1" applyAlignment="1">
      <alignment horizontal="left" vertical="top"/>
    </xf>
    <xf numFmtId="0" fontId="11" fillId="4" borderId="5" xfId="2" applyFont="1" applyFill="1" applyBorder="1" applyAlignment="1">
      <alignment horizontal="left" vertical="top"/>
    </xf>
  </cellXfs>
  <cellStyles count="5">
    <cellStyle name="Hipersaite" xfId="4" builtinId="8"/>
    <cellStyle name="Normal 3" xfId="2" xr:uid="{FDFF3C71-1618-437F-BC1F-494B6FD582A8}"/>
    <cellStyle name="Normal 4" xfId="1" xr:uid="{E6B2B139-94FB-4DED-9B02-CC854B6A10B7}"/>
    <cellStyle name="Parasts" xfId="0" builtinId="0"/>
    <cellStyle name="Percent 2" xfId="3" xr:uid="{E3EE8F9D-5AAE-4EC1-B61B-3D21D1C37CD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104775</xdr:colOff>
      <xdr:row>2</xdr:row>
      <xdr:rowOff>133350</xdr:rowOff>
    </xdr:from>
    <xdr:to>
      <xdr:col>11</xdr:col>
      <xdr:colOff>438150</xdr:colOff>
      <xdr:row>4</xdr:row>
      <xdr:rowOff>295275</xdr:rowOff>
    </xdr:to>
    <xdr:sp macro="" textlink="">
      <xdr:nvSpPr>
        <xdr:cNvPr id="2" name="Callout: Line 1">
          <a:extLst>
            <a:ext uri="{FF2B5EF4-FFF2-40B4-BE49-F238E27FC236}">
              <a16:creationId xmlns:a16="http://schemas.microsoft.com/office/drawing/2014/main" id="{1D2AC792-2619-4F37-A2DF-E6766CE22512}"/>
            </a:ext>
          </a:extLst>
        </xdr:cNvPr>
        <xdr:cNvSpPr/>
      </xdr:nvSpPr>
      <xdr:spPr>
        <a:xfrm>
          <a:off x="7400925" y="514350"/>
          <a:ext cx="3381375" cy="676275"/>
        </a:xfrm>
        <a:prstGeom prst="borderCallout1">
          <a:avLst>
            <a:gd name="adj1" fmla="val 18750"/>
            <a:gd name="adj2" fmla="val -8333"/>
            <a:gd name="adj3" fmla="val -32055"/>
            <a:gd name="adj4" fmla="val -608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Anketējot,</a:t>
          </a:r>
          <a:r>
            <a:rPr lang="lv-LV" sz="1100" baseline="0"/>
            <a:t> g</a:t>
          </a:r>
          <a:r>
            <a:rPr lang="lv-LV" sz="1100"/>
            <a:t>alvenos (tipiskos)</a:t>
          </a:r>
          <a:r>
            <a:rPr lang="lv-LV" sz="1100" baseline="0"/>
            <a:t> darbības veidus norāda anketā un iegūst subjektīvos mērījumu datus.</a:t>
          </a:r>
          <a:endParaRPr lang="lv-LV" sz="1100"/>
        </a:p>
      </xdr:txBody>
    </xdr:sp>
    <xdr:clientData/>
  </xdr:twoCellAnchor>
  <xdr:twoCellAnchor>
    <xdr:from>
      <xdr:col>5</xdr:col>
      <xdr:colOff>161925</xdr:colOff>
      <xdr:row>4</xdr:row>
      <xdr:rowOff>457200</xdr:rowOff>
    </xdr:from>
    <xdr:to>
      <xdr:col>10</xdr:col>
      <xdr:colOff>495300</xdr:colOff>
      <xdr:row>7</xdr:row>
      <xdr:rowOff>28575</xdr:rowOff>
    </xdr:to>
    <xdr:sp macro="" textlink="">
      <xdr:nvSpPr>
        <xdr:cNvPr id="3" name="Callout: Line 2">
          <a:extLst>
            <a:ext uri="{FF2B5EF4-FFF2-40B4-BE49-F238E27FC236}">
              <a16:creationId xmlns:a16="http://schemas.microsoft.com/office/drawing/2014/main" id="{E2C01D68-AEC5-4F00-BDD6-E77B11833468}"/>
            </a:ext>
          </a:extLst>
        </xdr:cNvPr>
        <xdr:cNvSpPr/>
      </xdr:nvSpPr>
      <xdr:spPr>
        <a:xfrm>
          <a:off x="6848475" y="1352550"/>
          <a:ext cx="3381375" cy="676275"/>
        </a:xfrm>
        <a:prstGeom prst="borderCallout1">
          <a:avLst>
            <a:gd name="adj1" fmla="val 18750"/>
            <a:gd name="adj2" fmla="val -8333"/>
            <a:gd name="adj3" fmla="val -75717"/>
            <a:gd name="adj4" fmla="val -459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Galvenie (tipisko</a:t>
          </a:r>
          <a:r>
            <a:rPr lang="lv-LV" sz="1100" baseline="0"/>
            <a:t> darbības veidu rādītājus norāda aprēķinā un iegūst kvantatīvās rādītāju vērtības.</a:t>
          </a:r>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521804</xdr:colOff>
      <xdr:row>15</xdr:row>
      <xdr:rowOff>173934</xdr:rowOff>
    </xdr:from>
    <xdr:to>
      <xdr:col>8</xdr:col>
      <xdr:colOff>207066</xdr:colOff>
      <xdr:row>19</xdr:row>
      <xdr:rowOff>57978</xdr:rowOff>
    </xdr:to>
    <xdr:sp macro="" textlink="">
      <xdr:nvSpPr>
        <xdr:cNvPr id="3" name="Callout: Line 2">
          <a:extLst>
            <a:ext uri="{FF2B5EF4-FFF2-40B4-BE49-F238E27FC236}">
              <a16:creationId xmlns:a16="http://schemas.microsoft.com/office/drawing/2014/main" id="{3089BE42-AD89-B4B7-B2C3-5D01C2237283}"/>
            </a:ext>
          </a:extLst>
        </xdr:cNvPr>
        <xdr:cNvSpPr/>
      </xdr:nvSpPr>
      <xdr:spPr>
        <a:xfrm>
          <a:off x="5797826" y="4025347"/>
          <a:ext cx="1871870" cy="621196"/>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Ievadam datus no "Datu"</a:t>
          </a:r>
          <a:r>
            <a:rPr lang="lv-LV" sz="1100" baseline="0"/>
            <a:t> lapas.</a:t>
          </a:r>
          <a:endParaRPr lang="lv-LV" sz="1100"/>
        </a:p>
      </xdr:txBody>
    </xdr:sp>
    <xdr:clientData/>
  </xdr:twoCellAnchor>
  <xdr:twoCellAnchor>
    <xdr:from>
      <xdr:col>6</xdr:col>
      <xdr:colOff>616225</xdr:colOff>
      <xdr:row>40</xdr:row>
      <xdr:rowOff>36443</xdr:rowOff>
    </xdr:from>
    <xdr:to>
      <xdr:col>8</xdr:col>
      <xdr:colOff>496956</xdr:colOff>
      <xdr:row>43</xdr:row>
      <xdr:rowOff>347870</xdr:rowOff>
    </xdr:to>
    <xdr:sp macro="" textlink="">
      <xdr:nvSpPr>
        <xdr:cNvPr id="4" name="Callout: Line 3">
          <a:extLst>
            <a:ext uri="{FF2B5EF4-FFF2-40B4-BE49-F238E27FC236}">
              <a16:creationId xmlns:a16="http://schemas.microsoft.com/office/drawing/2014/main" id="{D154DCED-D391-442F-B180-C5C4CB5BE99E}"/>
            </a:ext>
          </a:extLst>
        </xdr:cNvPr>
        <xdr:cNvSpPr/>
      </xdr:nvSpPr>
      <xdr:spPr>
        <a:xfrm>
          <a:off x="5892247" y="8600660"/>
          <a:ext cx="2067339" cy="882927"/>
        </a:xfrm>
        <a:prstGeom prst="borderCallout1">
          <a:avLst>
            <a:gd name="adj1" fmla="val 18750"/>
            <a:gd name="adj2" fmla="val -8333"/>
            <a:gd name="adj3" fmla="val 124695"/>
            <a:gd name="adj4" fmla="val -475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Ievadam datus no "Anketu kataloga"</a:t>
          </a:r>
          <a:r>
            <a:rPr lang="lv-LV" sz="1100" baseline="0"/>
            <a:t> lapas. Jautājums, vai vienmēr vajag anketēšanu?</a:t>
          </a:r>
          <a:endParaRPr lang="lv-LV" sz="1100"/>
        </a:p>
      </xdr:txBody>
    </xdr:sp>
    <xdr:clientData/>
  </xdr:twoCellAnchor>
  <xdr:twoCellAnchor>
    <xdr:from>
      <xdr:col>10</xdr:col>
      <xdr:colOff>56321</xdr:colOff>
      <xdr:row>44</xdr:row>
      <xdr:rowOff>56321</xdr:rowOff>
    </xdr:from>
    <xdr:to>
      <xdr:col>14</xdr:col>
      <xdr:colOff>480392</xdr:colOff>
      <xdr:row>49</xdr:row>
      <xdr:rowOff>41414</xdr:rowOff>
    </xdr:to>
    <xdr:sp macro="" textlink="">
      <xdr:nvSpPr>
        <xdr:cNvPr id="5" name="Callout: Line 4">
          <a:extLst>
            <a:ext uri="{FF2B5EF4-FFF2-40B4-BE49-F238E27FC236}">
              <a16:creationId xmlns:a16="http://schemas.microsoft.com/office/drawing/2014/main" id="{FA9C8C46-8236-494E-A954-A8342CCC1607}"/>
            </a:ext>
          </a:extLst>
        </xdr:cNvPr>
        <xdr:cNvSpPr/>
      </xdr:nvSpPr>
      <xdr:spPr>
        <a:xfrm>
          <a:off x="10177669" y="9672430"/>
          <a:ext cx="2710071" cy="838201"/>
        </a:xfrm>
        <a:prstGeom prst="borderCallout1">
          <a:avLst>
            <a:gd name="adj1" fmla="val 18750"/>
            <a:gd name="adj2" fmla="val -8333"/>
            <a:gd name="adj3" fmla="val 107559"/>
            <a:gd name="adj4" fmla="val -1074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solidFill>
                <a:schemeClr val="lt1"/>
              </a:solidFill>
              <a:effectLst/>
              <a:latin typeface="+mn-lt"/>
              <a:ea typeface="+mn-ea"/>
              <a:cs typeface="+mn-cs"/>
            </a:rPr>
            <a:t>Lai ņemtu vērā atvaļinājuma laiku,</a:t>
          </a:r>
          <a:r>
            <a:rPr lang="lv-LV" sz="1100" baseline="0">
              <a:solidFill>
                <a:schemeClr val="lt1"/>
              </a:solidFill>
              <a:effectLst/>
              <a:latin typeface="+mn-lt"/>
              <a:ea typeface="+mn-ea"/>
              <a:cs typeface="+mn-cs"/>
            </a:rPr>
            <a:t> </a:t>
          </a:r>
          <a:r>
            <a:rPr lang="lv-LV" sz="1100">
              <a:solidFill>
                <a:schemeClr val="lt1"/>
              </a:solidFill>
              <a:effectLst/>
              <a:latin typeface="+mn-lt"/>
              <a:ea typeface="+mn-ea"/>
              <a:cs typeface="+mn-cs"/>
            </a:rPr>
            <a:t>faktiskais darbam plānotais laiks 1 slodzei ir 11 mēneši, ar kuriem ir jānosedz organizācijas plānotais darba laiks</a:t>
          </a:r>
          <a:endParaRPr lang="lv-LV" sz="1100"/>
        </a:p>
      </xdr:txBody>
    </xdr:sp>
    <xdr:clientData/>
  </xdr:twoCellAnchor>
  <xdr:twoCellAnchor>
    <xdr:from>
      <xdr:col>13</xdr:col>
      <xdr:colOff>3312</xdr:colOff>
      <xdr:row>9</xdr:row>
      <xdr:rowOff>110985</xdr:rowOff>
    </xdr:from>
    <xdr:to>
      <xdr:col>16</xdr:col>
      <xdr:colOff>430695</xdr:colOff>
      <xdr:row>15</xdr:row>
      <xdr:rowOff>173934</xdr:rowOff>
    </xdr:to>
    <xdr:sp macro="" textlink="">
      <xdr:nvSpPr>
        <xdr:cNvPr id="8" name="Callout: Line 7">
          <a:extLst>
            <a:ext uri="{FF2B5EF4-FFF2-40B4-BE49-F238E27FC236}">
              <a16:creationId xmlns:a16="http://schemas.microsoft.com/office/drawing/2014/main" id="{03B40952-0F51-4366-A37C-19D6B89351A9}"/>
            </a:ext>
          </a:extLst>
        </xdr:cNvPr>
        <xdr:cNvSpPr/>
      </xdr:nvSpPr>
      <xdr:spPr>
        <a:xfrm>
          <a:off x="11839160" y="2819398"/>
          <a:ext cx="2141883" cy="1205949"/>
        </a:xfrm>
        <a:prstGeom prst="borderCallout1">
          <a:avLst>
            <a:gd name="adj1" fmla="val 18750"/>
            <a:gd name="adj2" fmla="val -8333"/>
            <a:gd name="adj3" fmla="val -107786"/>
            <a:gd name="adj4" fmla="val -5323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Šeit norāda</a:t>
          </a:r>
          <a:r>
            <a:rPr lang="lv-LV" sz="1100" baseline="0"/>
            <a:t> vienības, kuru rādītājus salīdzina (apvienotie novadi, tagadējās pašvaldības, citas</a:t>
          </a:r>
          <a:endParaRPr lang="lv-LV" sz="1100"/>
        </a:p>
      </xdr:txBody>
    </xdr:sp>
    <xdr:clientData/>
  </xdr:twoCellAnchor>
  <xdr:twoCellAnchor>
    <xdr:from>
      <xdr:col>9</xdr:col>
      <xdr:colOff>289891</xdr:colOff>
      <xdr:row>84</xdr:row>
      <xdr:rowOff>165652</xdr:rowOff>
    </xdr:from>
    <xdr:to>
      <xdr:col>13</xdr:col>
      <xdr:colOff>480390</xdr:colOff>
      <xdr:row>89</xdr:row>
      <xdr:rowOff>8282</xdr:rowOff>
    </xdr:to>
    <xdr:sp macro="" textlink="">
      <xdr:nvSpPr>
        <xdr:cNvPr id="10" name="Callout: Line 9">
          <a:extLst>
            <a:ext uri="{FF2B5EF4-FFF2-40B4-BE49-F238E27FC236}">
              <a16:creationId xmlns:a16="http://schemas.microsoft.com/office/drawing/2014/main" id="{311FDEAD-1EE0-4F35-B866-807298A51BC3}"/>
            </a:ext>
          </a:extLst>
        </xdr:cNvPr>
        <xdr:cNvSpPr/>
      </xdr:nvSpPr>
      <xdr:spPr>
        <a:xfrm>
          <a:off x="9839739" y="16432695"/>
          <a:ext cx="2476499" cy="1383196"/>
        </a:xfrm>
        <a:prstGeom prst="borderCallout1">
          <a:avLst>
            <a:gd name="adj1" fmla="val 18750"/>
            <a:gd name="adj2" fmla="val -8333"/>
            <a:gd name="adj3" fmla="val 3207"/>
            <a:gd name="adj4" fmla="val -1455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Šeit norāda paredzamo darba apjomu (</a:t>
          </a:r>
          <a:r>
            <a:rPr lang="lv-LV" sz="1100" baseline="0"/>
            <a:t>šeit </a:t>
          </a:r>
          <a:r>
            <a:rPr lang="lv-LV" sz="1100"/>
            <a:t>pieņemts līdzvērtīgi iepriekšējam gadam) vienībai, kurai nepieciešams noteikt nepieciešamās slodzes.</a:t>
          </a:r>
          <a:r>
            <a:rPr lang="lv-LV" sz="1100" baseline="0"/>
            <a:t> Ja salīdzina vienības, kuras neapvieno, to darba apjoms nav jāskaita kopā.</a:t>
          </a:r>
          <a:endParaRPr lang="lv-LV" sz="1100"/>
        </a:p>
      </xdr:txBody>
    </xdr:sp>
    <xdr:clientData/>
  </xdr:twoCellAnchor>
  <xdr:twoCellAnchor>
    <xdr:from>
      <xdr:col>7</xdr:col>
      <xdr:colOff>19877</xdr:colOff>
      <xdr:row>20</xdr:row>
      <xdr:rowOff>127550</xdr:rowOff>
    </xdr:from>
    <xdr:to>
      <xdr:col>8</xdr:col>
      <xdr:colOff>831574</xdr:colOff>
      <xdr:row>24</xdr:row>
      <xdr:rowOff>173935</xdr:rowOff>
    </xdr:to>
    <xdr:sp macro="" textlink="">
      <xdr:nvSpPr>
        <xdr:cNvPr id="11" name="Callout: Line 10">
          <a:extLst>
            <a:ext uri="{FF2B5EF4-FFF2-40B4-BE49-F238E27FC236}">
              <a16:creationId xmlns:a16="http://schemas.microsoft.com/office/drawing/2014/main" id="{B487252D-873A-4731-9CEE-3AD35D8D6A9F}"/>
            </a:ext>
          </a:extLst>
        </xdr:cNvPr>
        <xdr:cNvSpPr/>
      </xdr:nvSpPr>
      <xdr:spPr>
        <a:xfrm>
          <a:off x="6422334" y="4906615"/>
          <a:ext cx="1871870" cy="808385"/>
        </a:xfrm>
        <a:prstGeom prst="borderCallout1">
          <a:avLst>
            <a:gd name="adj1" fmla="val 18750"/>
            <a:gd name="adj2" fmla="val -8333"/>
            <a:gd name="adj3" fmla="val -71609"/>
            <a:gd name="adj4" fmla="val -2347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Ievadam datus no "Anketu</a:t>
          </a:r>
          <a:r>
            <a:rPr lang="lv-LV" sz="1100" baseline="0"/>
            <a:t> kataloga</a:t>
          </a:r>
          <a:r>
            <a:rPr lang="lv-LV" sz="1100"/>
            <a:t>"</a:t>
          </a:r>
          <a:r>
            <a:rPr lang="lv-LV" sz="1100" baseline="0"/>
            <a:t> lapas, norādīto darbu īpatsvaru slodzē reizinot ar amata slodzi</a:t>
          </a:r>
          <a:endParaRPr lang="lv-LV" sz="1100"/>
        </a:p>
      </xdr:txBody>
    </xdr:sp>
    <xdr:clientData/>
  </xdr:twoCellAnchor>
  <xdr:twoCellAnchor>
    <xdr:from>
      <xdr:col>13</xdr:col>
      <xdr:colOff>109744</xdr:colOff>
      <xdr:row>65</xdr:row>
      <xdr:rowOff>156955</xdr:rowOff>
    </xdr:from>
    <xdr:to>
      <xdr:col>18</xdr:col>
      <xdr:colOff>219075</xdr:colOff>
      <xdr:row>72</xdr:row>
      <xdr:rowOff>133350</xdr:rowOff>
    </xdr:to>
    <xdr:sp macro="" textlink="">
      <xdr:nvSpPr>
        <xdr:cNvPr id="2" name="Callout: Line 1">
          <a:extLst>
            <a:ext uri="{FF2B5EF4-FFF2-40B4-BE49-F238E27FC236}">
              <a16:creationId xmlns:a16="http://schemas.microsoft.com/office/drawing/2014/main" id="{2BB5DCAC-D20F-489D-ADA5-9BD0F1F8DBB0}"/>
            </a:ext>
          </a:extLst>
        </xdr:cNvPr>
        <xdr:cNvSpPr/>
      </xdr:nvSpPr>
      <xdr:spPr>
        <a:xfrm>
          <a:off x="11939794" y="13187155"/>
          <a:ext cx="2966831" cy="1109870"/>
        </a:xfrm>
        <a:prstGeom prst="borderCallout1">
          <a:avLst>
            <a:gd name="adj1" fmla="val 18750"/>
            <a:gd name="adj2" fmla="val -8333"/>
            <a:gd name="adj3" fmla="val 82671"/>
            <a:gd name="adj4" fmla="val -97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Ņemot vērā, ka visproduktīvākais gada sniegums ir Saluzes novadam, tad plānojot slodzes pēc šīs attiecības paredzamajam gada darba apjomam nepieciešamas 2,2 slodzes.</a:t>
          </a:r>
        </a:p>
      </xdr:txBody>
    </xdr:sp>
    <xdr:clientData/>
  </xdr:twoCellAnchor>
  <xdr:twoCellAnchor>
    <xdr:from>
      <xdr:col>12</xdr:col>
      <xdr:colOff>33544</xdr:colOff>
      <xdr:row>49</xdr:row>
      <xdr:rowOff>147430</xdr:rowOff>
    </xdr:from>
    <xdr:to>
      <xdr:col>17</xdr:col>
      <xdr:colOff>142875</xdr:colOff>
      <xdr:row>56</xdr:row>
      <xdr:rowOff>123825</xdr:rowOff>
    </xdr:to>
    <xdr:sp macro="" textlink="">
      <xdr:nvSpPr>
        <xdr:cNvPr id="6" name="Callout: Line 5">
          <a:extLst>
            <a:ext uri="{FF2B5EF4-FFF2-40B4-BE49-F238E27FC236}">
              <a16:creationId xmlns:a16="http://schemas.microsoft.com/office/drawing/2014/main" id="{4C4A09FD-EFD1-457E-803C-DB0AA4D4E430}"/>
            </a:ext>
          </a:extLst>
        </xdr:cNvPr>
        <xdr:cNvSpPr/>
      </xdr:nvSpPr>
      <xdr:spPr>
        <a:xfrm>
          <a:off x="11292094" y="10586830"/>
          <a:ext cx="2966831" cy="1109870"/>
        </a:xfrm>
        <a:prstGeom prst="borderCallout1">
          <a:avLst>
            <a:gd name="adj1" fmla="val 18750"/>
            <a:gd name="adj2" fmla="val -8333"/>
            <a:gd name="adj3" fmla="val 39761"/>
            <a:gd name="adj4" fmla="val -1366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Snieguma dinamika pa mēnešiem. Tā parāda "pīķus"</a:t>
          </a:r>
          <a:r>
            <a:rPr lang="lv-LV" sz="1100" baseline="0"/>
            <a:t> un dīkstāves mēnešus. Var analizēt plašāk.</a:t>
          </a:r>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10</xdr:row>
      <xdr:rowOff>170792</xdr:rowOff>
    </xdr:from>
    <xdr:to>
      <xdr:col>10</xdr:col>
      <xdr:colOff>131379</xdr:colOff>
      <xdr:row>15</xdr:row>
      <xdr:rowOff>98534</xdr:rowOff>
    </xdr:to>
    <xdr:sp macro="" textlink="">
      <xdr:nvSpPr>
        <xdr:cNvPr id="3" name="Callout: Line 2">
          <a:extLst>
            <a:ext uri="{FF2B5EF4-FFF2-40B4-BE49-F238E27FC236}">
              <a16:creationId xmlns:a16="http://schemas.microsoft.com/office/drawing/2014/main" id="{42D6B585-9E21-9DFD-9D90-79EE83D897C7}"/>
            </a:ext>
          </a:extLst>
        </xdr:cNvPr>
        <xdr:cNvSpPr/>
      </xdr:nvSpPr>
      <xdr:spPr>
        <a:xfrm>
          <a:off x="5077810" y="3593223"/>
          <a:ext cx="1418897" cy="880242"/>
        </a:xfrm>
        <a:prstGeom prst="borderCallout1">
          <a:avLst>
            <a:gd name="adj1" fmla="val 18750"/>
            <a:gd name="adj2" fmla="val -8333"/>
            <a:gd name="adj3" fmla="val -124813"/>
            <a:gd name="adj4" fmla="val -772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Iekrāsotajos laukos  ievada</a:t>
          </a:r>
          <a:r>
            <a:rPr lang="lv-LV" sz="1100" baseline="0"/>
            <a:t> datus no anketām.</a:t>
          </a:r>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105103</xdr:colOff>
      <xdr:row>18</xdr:row>
      <xdr:rowOff>13138</xdr:rowOff>
    </xdr:from>
    <xdr:to>
      <xdr:col>3</xdr:col>
      <xdr:colOff>262758</xdr:colOff>
      <xdr:row>23</xdr:row>
      <xdr:rowOff>6569</xdr:rowOff>
    </xdr:to>
    <xdr:sp macro="" textlink="">
      <xdr:nvSpPr>
        <xdr:cNvPr id="4" name="Right Brace 3">
          <a:extLst>
            <a:ext uri="{FF2B5EF4-FFF2-40B4-BE49-F238E27FC236}">
              <a16:creationId xmlns:a16="http://schemas.microsoft.com/office/drawing/2014/main" id="{F783D1BE-9437-26E7-7B11-C73FB37D3996}"/>
            </a:ext>
          </a:extLst>
        </xdr:cNvPr>
        <xdr:cNvSpPr/>
      </xdr:nvSpPr>
      <xdr:spPr>
        <a:xfrm>
          <a:off x="9525000" y="4112172"/>
          <a:ext cx="157655" cy="88681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lv-LV" sz="1100"/>
        </a:p>
      </xdr:txBody>
    </xdr:sp>
    <xdr:clientData/>
  </xdr:twoCellAnchor>
  <xdr:twoCellAnchor>
    <xdr:from>
      <xdr:col>3</xdr:col>
      <xdr:colOff>394137</xdr:colOff>
      <xdr:row>18</xdr:row>
      <xdr:rowOff>59121</xdr:rowOff>
    </xdr:from>
    <xdr:to>
      <xdr:col>6</xdr:col>
      <xdr:colOff>243052</xdr:colOff>
      <xdr:row>22</xdr:row>
      <xdr:rowOff>210207</xdr:rowOff>
    </xdr:to>
    <xdr:sp macro="" textlink="">
      <xdr:nvSpPr>
        <xdr:cNvPr id="5" name="Rectangle: Rounded Corners 4">
          <a:extLst>
            <a:ext uri="{FF2B5EF4-FFF2-40B4-BE49-F238E27FC236}">
              <a16:creationId xmlns:a16="http://schemas.microsoft.com/office/drawing/2014/main" id="{5918DC53-DF0F-C718-8630-BA8E9856E0B9}"/>
            </a:ext>
          </a:extLst>
        </xdr:cNvPr>
        <xdr:cNvSpPr/>
      </xdr:nvSpPr>
      <xdr:spPr>
        <a:xfrm>
          <a:off x="9814034" y="4020207"/>
          <a:ext cx="1583121" cy="7291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Anketa</a:t>
          </a:r>
          <a:r>
            <a:rPr lang="lv-LV" sz="1100" baseline="0"/>
            <a:t> nav aizpildīta parezi. Kapēc? </a:t>
          </a:r>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2406320</xdr:colOff>
      <xdr:row>30</xdr:row>
      <xdr:rowOff>66261</xdr:rowOff>
    </xdr:from>
    <xdr:to>
      <xdr:col>0</xdr:col>
      <xdr:colOff>3337893</xdr:colOff>
      <xdr:row>41</xdr:row>
      <xdr:rowOff>57980</xdr:rowOff>
    </xdr:to>
    <xdr:sp macro="" textlink="">
      <xdr:nvSpPr>
        <xdr:cNvPr id="2" name="Callout: Double Bent Line 1">
          <a:extLst>
            <a:ext uri="{FF2B5EF4-FFF2-40B4-BE49-F238E27FC236}">
              <a16:creationId xmlns:a16="http://schemas.microsoft.com/office/drawing/2014/main" id="{C2F3D431-6C4F-472F-A628-53DF4251F5EC}"/>
            </a:ext>
          </a:extLst>
        </xdr:cNvPr>
        <xdr:cNvSpPr/>
      </xdr:nvSpPr>
      <xdr:spPr>
        <a:xfrm>
          <a:off x="2406320" y="6609936"/>
          <a:ext cx="931573" cy="1772894"/>
        </a:xfrm>
        <a:prstGeom prst="borderCallout3">
          <a:avLst>
            <a:gd name="adj1" fmla="val -111177"/>
            <a:gd name="adj2" fmla="val 347402"/>
            <a:gd name="adj3" fmla="val -20916"/>
            <a:gd name="adj4" fmla="val -11222"/>
            <a:gd name="adj5" fmla="val 42889"/>
            <a:gd name="adj6" fmla="val -3446"/>
            <a:gd name="adj7" fmla="val 45799"/>
            <a:gd name="adj8" fmla="val -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Norādīts "Nē",</a:t>
          </a:r>
          <a:r>
            <a:rPr lang="lv-LV" sz="1100" baseline="0"/>
            <a:t> jo </a:t>
          </a:r>
          <a:r>
            <a:rPr lang="lv-LV" sz="1100">
              <a:solidFill>
                <a:schemeClr val="lt1"/>
              </a:solidFill>
              <a:latin typeface="+mn-lt"/>
              <a:ea typeface="+mn-ea"/>
              <a:cs typeface="+mn-cs"/>
            </a:rPr>
            <a:t>2020. gadā  šādi darbi netika veikti.</a:t>
          </a:r>
        </a:p>
      </xdr:txBody>
    </xdr:sp>
    <xdr:clientData/>
  </xdr:twoCellAnchor>
  <xdr:twoCellAnchor>
    <xdr:from>
      <xdr:col>0</xdr:col>
      <xdr:colOff>1350207</xdr:colOff>
      <xdr:row>30</xdr:row>
      <xdr:rowOff>74543</xdr:rowOff>
    </xdr:from>
    <xdr:to>
      <xdr:col>0</xdr:col>
      <xdr:colOff>2252870</xdr:colOff>
      <xdr:row>41</xdr:row>
      <xdr:rowOff>66261</xdr:rowOff>
    </xdr:to>
    <xdr:sp macro="" textlink="">
      <xdr:nvSpPr>
        <xdr:cNvPr id="3" name="Callout: Double Bent Line 2">
          <a:extLst>
            <a:ext uri="{FF2B5EF4-FFF2-40B4-BE49-F238E27FC236}">
              <a16:creationId xmlns:a16="http://schemas.microsoft.com/office/drawing/2014/main" id="{71CBF671-4F99-427D-B6E5-156A6F490942}"/>
            </a:ext>
          </a:extLst>
        </xdr:cNvPr>
        <xdr:cNvSpPr/>
      </xdr:nvSpPr>
      <xdr:spPr>
        <a:xfrm>
          <a:off x="1350207" y="6618218"/>
          <a:ext cx="902663" cy="1772893"/>
        </a:xfrm>
        <a:prstGeom prst="borderCallout3">
          <a:avLst>
            <a:gd name="adj1" fmla="val -139398"/>
            <a:gd name="adj2" fmla="val 445165"/>
            <a:gd name="adj3" fmla="val -21789"/>
            <a:gd name="adj4" fmla="val -10269"/>
            <a:gd name="adj5" fmla="val 48481"/>
            <a:gd name="adj6" fmla="val -1448"/>
            <a:gd name="adj7" fmla="val 45799"/>
            <a:gd name="adj8" fmla="val -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Norādīts "Jā",</a:t>
          </a:r>
          <a:r>
            <a:rPr lang="lv-LV" sz="1100" baseline="0"/>
            <a:t> </a:t>
          </a:r>
          <a:r>
            <a:rPr lang="lv-LV" sz="1100">
              <a:solidFill>
                <a:schemeClr val="lt1"/>
              </a:solidFill>
              <a:latin typeface="+mn-lt"/>
              <a:ea typeface="+mn-ea"/>
              <a:cs typeface="+mn-cs"/>
            </a:rPr>
            <a:t>jo 2020. gadā  </a:t>
          </a:r>
          <a:r>
            <a:rPr lang="lv-LV" sz="1100" baseline="0"/>
            <a:t>veikti šādi darbi.</a:t>
          </a:r>
          <a:endParaRPr lang="lv-LV" sz="1100"/>
        </a:p>
      </xdr:txBody>
    </xdr:sp>
    <xdr:clientData/>
  </xdr:twoCellAnchor>
  <xdr:twoCellAnchor>
    <xdr:from>
      <xdr:col>0</xdr:col>
      <xdr:colOff>3518119</xdr:colOff>
      <xdr:row>30</xdr:row>
      <xdr:rowOff>66213</xdr:rowOff>
    </xdr:from>
    <xdr:to>
      <xdr:col>0</xdr:col>
      <xdr:colOff>4875823</xdr:colOff>
      <xdr:row>48</xdr:row>
      <xdr:rowOff>104775</xdr:rowOff>
    </xdr:to>
    <xdr:sp macro="" textlink="">
      <xdr:nvSpPr>
        <xdr:cNvPr id="4" name="Callout: Double Bent Line 3">
          <a:extLst>
            <a:ext uri="{FF2B5EF4-FFF2-40B4-BE49-F238E27FC236}">
              <a16:creationId xmlns:a16="http://schemas.microsoft.com/office/drawing/2014/main" id="{C8A3F3D1-201A-46E7-AD85-BF9B41C68951}"/>
            </a:ext>
          </a:extLst>
        </xdr:cNvPr>
        <xdr:cNvSpPr/>
      </xdr:nvSpPr>
      <xdr:spPr>
        <a:xfrm>
          <a:off x="3518119" y="6609888"/>
          <a:ext cx="1357704" cy="2953212"/>
        </a:xfrm>
        <a:prstGeom prst="borderCallout3">
          <a:avLst>
            <a:gd name="adj1" fmla="val -90692"/>
            <a:gd name="adj2" fmla="val 318474"/>
            <a:gd name="adj3" fmla="val -12324"/>
            <a:gd name="adj4" fmla="val -5107"/>
            <a:gd name="adj5" fmla="val 46048"/>
            <a:gd name="adj6" fmla="val -1183"/>
            <a:gd name="adj7" fmla="val 45799"/>
            <a:gd name="adj8" fmla="val -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solidFill>
                <a:schemeClr val="lt1"/>
              </a:solidFill>
              <a:latin typeface="+mn-lt"/>
              <a:ea typeface="+mn-ea"/>
              <a:cs typeface="+mn-cs"/>
            </a:rPr>
            <a:t>Norādīts 100% jeb 1, jo 2020. gadā   šāda darba veida </a:t>
          </a:r>
          <a:r>
            <a:rPr lang="lv-LV" sz="1100" u="sng">
              <a:solidFill>
                <a:schemeClr val="lt1"/>
              </a:solidFill>
              <a:latin typeface="+mn-lt"/>
              <a:ea typeface="+mn-ea"/>
              <a:cs typeface="+mn-cs"/>
            </a:rPr>
            <a:t>viena</a:t>
          </a:r>
          <a:r>
            <a:rPr lang="lv-LV" sz="1100">
              <a:solidFill>
                <a:schemeClr val="lt1"/>
              </a:solidFill>
              <a:latin typeface="+mn-lt"/>
              <a:ea typeface="+mn-ea"/>
              <a:cs typeface="+mn-cs"/>
            </a:rPr>
            <a:t> vienība </a:t>
          </a:r>
          <a:r>
            <a:rPr lang="lv-LV" sz="1100" u="sng">
              <a:solidFill>
                <a:schemeClr val="lt1"/>
              </a:solidFill>
              <a:latin typeface="+mn-lt"/>
              <a:ea typeface="+mn-ea"/>
              <a:cs typeface="+mn-cs"/>
            </a:rPr>
            <a:t>vidēji</a:t>
          </a:r>
          <a:r>
            <a:rPr lang="lv-LV" sz="1100">
              <a:solidFill>
                <a:schemeClr val="lt1"/>
              </a:solidFill>
              <a:latin typeface="+mn-lt"/>
              <a:ea typeface="+mn-ea"/>
              <a:cs typeface="+mn-cs"/>
            </a:rPr>
            <a:t> aizņēma visvairāk laika salīdzinājumā ar citu anketā norādītā darba veida vienas vienības vidējo izpildes</a:t>
          </a:r>
          <a:r>
            <a:rPr lang="lv-LV" sz="1100" baseline="0">
              <a:solidFill>
                <a:schemeClr val="lt1"/>
              </a:solidFill>
              <a:latin typeface="+mn-lt"/>
              <a:ea typeface="+mn-ea"/>
              <a:cs typeface="+mn-cs"/>
            </a:rPr>
            <a:t> laiku</a:t>
          </a:r>
          <a:r>
            <a:rPr lang="lv-LV" sz="1100">
              <a:solidFill>
                <a:schemeClr val="lt1"/>
              </a:solidFill>
              <a:latin typeface="+mn-lt"/>
              <a:ea typeface="+mn-ea"/>
              <a:cs typeface="+mn-cs"/>
            </a:rPr>
            <a:t>. (</a:t>
          </a:r>
          <a:r>
            <a:rPr lang="lv-LV" sz="1100" i="1">
              <a:solidFill>
                <a:schemeClr val="lt1"/>
              </a:solidFill>
              <a:latin typeface="+mn-lt"/>
              <a:ea typeface="+mn-ea"/>
              <a:cs typeface="+mn-cs"/>
            </a:rPr>
            <a:t>Vērtējums nav saistīts</a:t>
          </a:r>
          <a:r>
            <a:rPr lang="lv-LV" sz="1100" i="1" baseline="0">
              <a:solidFill>
                <a:schemeClr val="lt1"/>
              </a:solidFill>
              <a:latin typeface="+mn-lt"/>
              <a:ea typeface="+mn-ea"/>
              <a:cs typeface="+mn-cs"/>
            </a:rPr>
            <a:t> ar katram  darba veidam patērēto laiku (% no gada noslodzes)).</a:t>
          </a:r>
          <a:endParaRPr lang="lv-LV" sz="1100">
            <a:solidFill>
              <a:schemeClr val="lt1"/>
            </a:solidFill>
            <a:latin typeface="+mn-lt"/>
            <a:ea typeface="+mn-ea"/>
            <a:cs typeface="+mn-cs"/>
          </a:endParaRPr>
        </a:p>
      </xdr:txBody>
    </xdr:sp>
    <xdr:clientData/>
  </xdr:twoCellAnchor>
  <xdr:twoCellAnchor>
    <xdr:from>
      <xdr:col>0</xdr:col>
      <xdr:colOff>5018638</xdr:colOff>
      <xdr:row>30</xdr:row>
      <xdr:rowOff>68942</xdr:rowOff>
    </xdr:from>
    <xdr:to>
      <xdr:col>1</xdr:col>
      <xdr:colOff>1220078</xdr:colOff>
      <xdr:row>43</xdr:row>
      <xdr:rowOff>149087</xdr:rowOff>
    </xdr:to>
    <xdr:sp macro="" textlink="">
      <xdr:nvSpPr>
        <xdr:cNvPr id="5" name="Callout: Double Bent Line 4">
          <a:extLst>
            <a:ext uri="{FF2B5EF4-FFF2-40B4-BE49-F238E27FC236}">
              <a16:creationId xmlns:a16="http://schemas.microsoft.com/office/drawing/2014/main" id="{CE332821-3461-4E04-937D-F6893103CFF6}"/>
            </a:ext>
          </a:extLst>
        </xdr:cNvPr>
        <xdr:cNvSpPr/>
      </xdr:nvSpPr>
      <xdr:spPr>
        <a:xfrm>
          <a:off x="5018638" y="6612617"/>
          <a:ext cx="1278265" cy="2185170"/>
        </a:xfrm>
        <a:prstGeom prst="borderCallout3">
          <a:avLst>
            <a:gd name="adj1" fmla="val -114407"/>
            <a:gd name="adj2" fmla="val 242519"/>
            <a:gd name="adj3" fmla="val -18260"/>
            <a:gd name="adj4" fmla="val -6252"/>
            <a:gd name="adj5" fmla="val 46048"/>
            <a:gd name="adj6" fmla="val -1183"/>
            <a:gd name="adj7" fmla="val 45799"/>
            <a:gd name="adj8" fmla="val -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b="0">
              <a:solidFill>
                <a:schemeClr val="bg1"/>
              </a:solidFill>
            </a:rPr>
            <a:t>Norādīts 70% jeb 0,7,</a:t>
          </a:r>
          <a:r>
            <a:rPr lang="lv-LV" sz="1100" b="0" baseline="0">
              <a:solidFill>
                <a:schemeClr val="bg1"/>
              </a:solidFill>
            </a:rPr>
            <a:t> jo </a:t>
          </a:r>
          <a:r>
            <a:rPr lang="lv-LV" sz="1100" b="0" baseline="0">
              <a:solidFill>
                <a:schemeClr val="bg1"/>
              </a:solidFill>
              <a:effectLst/>
              <a:latin typeface="+mn-lt"/>
              <a:ea typeface="+mn-ea"/>
              <a:cs typeface="+mn-cs"/>
            </a:rPr>
            <a:t>2020. gadā </a:t>
          </a:r>
          <a:r>
            <a:rPr lang="lv-LV" sz="1100" b="0" baseline="0">
              <a:solidFill>
                <a:schemeClr val="bg1"/>
              </a:solidFill>
            </a:rPr>
            <a:t>šāda darba veida </a:t>
          </a:r>
          <a:r>
            <a:rPr lang="lv-LV" sz="1100" b="0" u="sng" baseline="0">
              <a:solidFill>
                <a:schemeClr val="bg1"/>
              </a:solidFill>
            </a:rPr>
            <a:t>viena</a:t>
          </a:r>
          <a:r>
            <a:rPr lang="lv-LV" sz="1100" b="0" baseline="0">
              <a:solidFill>
                <a:schemeClr val="bg1"/>
              </a:solidFill>
            </a:rPr>
            <a:t> vienība </a:t>
          </a:r>
          <a:r>
            <a:rPr lang="lv-LV" sz="1100" b="0" u="sng" baseline="0">
              <a:solidFill>
                <a:schemeClr val="bg1"/>
              </a:solidFill>
            </a:rPr>
            <a:t>vidēji</a:t>
          </a:r>
          <a:r>
            <a:rPr lang="lv-LV" sz="1100" b="0" baseline="0">
              <a:solidFill>
                <a:schemeClr val="bg1"/>
              </a:solidFill>
            </a:rPr>
            <a:t> aizņēma  par 30% mazāk laika nekā rēķinu administrēšana un darījumu grāmatošana.</a:t>
          </a:r>
          <a:endParaRPr lang="lv-LV" sz="1100" b="0">
            <a:solidFill>
              <a:schemeClr val="bg1"/>
            </a:solidFill>
          </a:endParaRPr>
        </a:p>
      </xdr:txBody>
    </xdr:sp>
    <xdr:clientData/>
  </xdr:twoCellAnchor>
  <xdr:twoCellAnchor>
    <xdr:from>
      <xdr:col>0</xdr:col>
      <xdr:colOff>137359</xdr:colOff>
      <xdr:row>30</xdr:row>
      <xdr:rowOff>79661</xdr:rowOff>
    </xdr:from>
    <xdr:to>
      <xdr:col>0</xdr:col>
      <xdr:colOff>1225827</xdr:colOff>
      <xdr:row>41</xdr:row>
      <xdr:rowOff>57978</xdr:rowOff>
    </xdr:to>
    <xdr:sp macro="" textlink="">
      <xdr:nvSpPr>
        <xdr:cNvPr id="6" name="Callout: Double Bent Line 5">
          <a:extLst>
            <a:ext uri="{FF2B5EF4-FFF2-40B4-BE49-F238E27FC236}">
              <a16:creationId xmlns:a16="http://schemas.microsoft.com/office/drawing/2014/main" id="{86A308A3-8E1C-4F59-9E2E-B7DD163EFF88}"/>
            </a:ext>
          </a:extLst>
        </xdr:cNvPr>
        <xdr:cNvSpPr/>
      </xdr:nvSpPr>
      <xdr:spPr>
        <a:xfrm>
          <a:off x="137359" y="6623336"/>
          <a:ext cx="1088468" cy="1759492"/>
        </a:xfrm>
        <a:prstGeom prst="borderCallout3">
          <a:avLst>
            <a:gd name="adj1" fmla="val -54995"/>
            <a:gd name="adj2" fmla="val 68216"/>
            <a:gd name="adj3" fmla="val -22264"/>
            <a:gd name="adj4" fmla="val -6204"/>
            <a:gd name="adj5" fmla="val 48481"/>
            <a:gd name="adj6" fmla="val -1448"/>
            <a:gd name="adj7" fmla="val 49949"/>
            <a:gd name="adj8" fmla="val -13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Norādītas citas </a:t>
          </a:r>
          <a:r>
            <a:rPr lang="lv-LV" sz="1100" u="sng"/>
            <a:t>galvenās</a:t>
          </a:r>
          <a:r>
            <a:rPr lang="lv-LV" sz="1100"/>
            <a:t> funkcijas/ darba veidi (ja ir), kas veikti 2020. gadā un veidoja</a:t>
          </a:r>
          <a:r>
            <a:rPr lang="lv-LV" sz="1100" baseline="0"/>
            <a:t> atlikušās</a:t>
          </a:r>
          <a:r>
            <a:rPr lang="lv-LV" sz="1100"/>
            <a:t> noslodzes</a:t>
          </a:r>
          <a:r>
            <a:rPr lang="lv-LV" sz="1100" baseline="0"/>
            <a:t> daļu</a:t>
          </a:r>
          <a:r>
            <a:rPr lang="lv-LV" sz="1100"/>
            <a:t>.</a:t>
          </a:r>
        </a:p>
      </xdr:txBody>
    </xdr:sp>
    <xdr:clientData/>
  </xdr:twoCellAnchor>
  <xdr:twoCellAnchor>
    <xdr:from>
      <xdr:col>2</xdr:col>
      <xdr:colOff>72114</xdr:colOff>
      <xdr:row>11</xdr:row>
      <xdr:rowOff>58252</xdr:rowOff>
    </xdr:from>
    <xdr:to>
      <xdr:col>3</xdr:col>
      <xdr:colOff>8283</xdr:colOff>
      <xdr:row>15</xdr:row>
      <xdr:rowOff>41413</xdr:rowOff>
    </xdr:to>
    <xdr:sp macro="" textlink="">
      <xdr:nvSpPr>
        <xdr:cNvPr id="7" name="Callout: Double Bent Line 6">
          <a:extLst>
            <a:ext uri="{FF2B5EF4-FFF2-40B4-BE49-F238E27FC236}">
              <a16:creationId xmlns:a16="http://schemas.microsoft.com/office/drawing/2014/main" id="{ED1324C5-5C3A-4DE4-9911-CD908DC5F7AD}"/>
            </a:ext>
          </a:extLst>
        </xdr:cNvPr>
        <xdr:cNvSpPr/>
      </xdr:nvSpPr>
      <xdr:spPr>
        <a:xfrm>
          <a:off x="7739739" y="2363302"/>
          <a:ext cx="1679244" cy="802311"/>
        </a:xfrm>
        <a:prstGeom prst="borderCallout3">
          <a:avLst>
            <a:gd name="adj1" fmla="val 68367"/>
            <a:gd name="adj2" fmla="val -116979"/>
            <a:gd name="adj3" fmla="val 62296"/>
            <a:gd name="adj4" fmla="val -82527"/>
            <a:gd name="adj5" fmla="val 48481"/>
            <a:gd name="adj6" fmla="val -1448"/>
            <a:gd name="adj7" fmla="val 45799"/>
            <a:gd name="adj8" fmla="val -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t>Ieņemamā</a:t>
          </a:r>
          <a:r>
            <a:rPr lang="lv-LV" sz="1100" baseline="0"/>
            <a:t> amata nosakums, kura ietvaros </a:t>
          </a:r>
          <a:r>
            <a:rPr lang="lv-LV" sz="1100" b="0" baseline="0">
              <a:solidFill>
                <a:schemeClr val="bg1"/>
              </a:solidFill>
            </a:rPr>
            <a:t>2020. gadā veikti jomas amata pienākumi.</a:t>
          </a:r>
          <a:endParaRPr lang="lv-LV" sz="1100" b="0">
            <a:solidFill>
              <a:schemeClr val="bg1"/>
            </a:solidFill>
          </a:endParaRPr>
        </a:p>
      </xdr:txBody>
    </xdr:sp>
    <xdr:clientData/>
  </xdr:twoCellAnchor>
  <xdr:twoCellAnchor>
    <xdr:from>
      <xdr:col>1</xdr:col>
      <xdr:colOff>1385887</xdr:colOff>
      <xdr:row>30</xdr:row>
      <xdr:rowOff>72255</xdr:rowOff>
    </xdr:from>
    <xdr:to>
      <xdr:col>2</xdr:col>
      <xdr:colOff>72109</xdr:colOff>
      <xdr:row>44</xdr:row>
      <xdr:rowOff>24848</xdr:rowOff>
    </xdr:to>
    <xdr:sp macro="" textlink="">
      <xdr:nvSpPr>
        <xdr:cNvPr id="8" name="Callout: Double Bent Line 7">
          <a:extLst>
            <a:ext uri="{FF2B5EF4-FFF2-40B4-BE49-F238E27FC236}">
              <a16:creationId xmlns:a16="http://schemas.microsoft.com/office/drawing/2014/main" id="{C30A91AA-FEAE-41A0-8FB0-AD496529379D}"/>
            </a:ext>
          </a:extLst>
        </xdr:cNvPr>
        <xdr:cNvSpPr/>
      </xdr:nvSpPr>
      <xdr:spPr>
        <a:xfrm>
          <a:off x="6462712" y="6615930"/>
          <a:ext cx="1277022" cy="2219543"/>
        </a:xfrm>
        <a:prstGeom prst="borderCallout3">
          <a:avLst>
            <a:gd name="adj1" fmla="val -104563"/>
            <a:gd name="adj2" fmla="val 153778"/>
            <a:gd name="adj3" fmla="val -17840"/>
            <a:gd name="adj4" fmla="val -11434"/>
            <a:gd name="adj5" fmla="val 46048"/>
            <a:gd name="adj6" fmla="val -1183"/>
            <a:gd name="adj7" fmla="val 45799"/>
            <a:gd name="adj8" fmla="val -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lv-LV" sz="1100">
              <a:solidFill>
                <a:schemeClr val="lt1"/>
              </a:solidFill>
              <a:effectLst/>
              <a:latin typeface="+mn-lt"/>
              <a:ea typeface="+mn-ea"/>
              <a:cs typeface="+mn-cs"/>
            </a:rPr>
            <a:t>Norādīts 100% jeb 1,</a:t>
          </a:r>
          <a:r>
            <a:rPr lang="lv-LV" sz="1100" baseline="0">
              <a:solidFill>
                <a:schemeClr val="lt1"/>
              </a:solidFill>
              <a:effectLst/>
              <a:latin typeface="+mn-lt"/>
              <a:ea typeface="+mn-ea"/>
              <a:cs typeface="+mn-cs"/>
            </a:rPr>
            <a:t> jo </a:t>
          </a:r>
          <a:r>
            <a:rPr lang="lv-LV" sz="1100" b="0" baseline="0">
              <a:solidFill>
                <a:schemeClr val="lt1"/>
              </a:solidFill>
              <a:effectLst/>
              <a:latin typeface="+mn-lt"/>
              <a:ea typeface="+mn-ea"/>
              <a:cs typeface="+mn-cs"/>
            </a:rPr>
            <a:t>2020. gadā </a:t>
          </a:r>
          <a:r>
            <a:rPr lang="lv-LV" sz="1100" baseline="0">
              <a:solidFill>
                <a:schemeClr val="lt1"/>
              </a:solidFill>
              <a:effectLst/>
              <a:latin typeface="+mn-lt"/>
              <a:ea typeface="+mn-ea"/>
              <a:cs typeface="+mn-cs"/>
            </a:rPr>
            <a:t>šāda darba veida viena vienība vidēji aizņēma tikpat laika, cik rēķinu administrēšana.</a:t>
          </a:r>
          <a:endParaRPr lang="lv-LV">
            <a:effectLst/>
          </a:endParaRPr>
        </a:p>
        <a:p>
          <a:pPr algn="l"/>
          <a:endParaRPr lang="lv-LV" sz="1100" b="0">
            <a:solidFill>
              <a:schemeClr val="bg1"/>
            </a:solidFill>
          </a:endParaRPr>
        </a:p>
      </xdr:txBody>
    </xdr:sp>
    <xdr:clientData/>
  </xdr:twoCellAnchor>
  <xdr:twoCellAnchor>
    <xdr:from>
      <xdr:col>2</xdr:col>
      <xdr:colOff>240195</xdr:colOff>
      <xdr:row>30</xdr:row>
      <xdr:rowOff>75570</xdr:rowOff>
    </xdr:from>
    <xdr:to>
      <xdr:col>2</xdr:col>
      <xdr:colOff>1707096</xdr:colOff>
      <xdr:row>44</xdr:row>
      <xdr:rowOff>28163</xdr:rowOff>
    </xdr:to>
    <xdr:sp macro="" textlink="">
      <xdr:nvSpPr>
        <xdr:cNvPr id="9" name="Callout: Double Bent Line 8">
          <a:extLst>
            <a:ext uri="{FF2B5EF4-FFF2-40B4-BE49-F238E27FC236}">
              <a16:creationId xmlns:a16="http://schemas.microsoft.com/office/drawing/2014/main" id="{FDBFE1CE-AF31-4AA9-A1AB-3E15C65F4834}"/>
            </a:ext>
          </a:extLst>
        </xdr:cNvPr>
        <xdr:cNvSpPr/>
      </xdr:nvSpPr>
      <xdr:spPr>
        <a:xfrm>
          <a:off x="7907820" y="6619245"/>
          <a:ext cx="1466901" cy="2219543"/>
        </a:xfrm>
        <a:prstGeom prst="borderCallout3">
          <a:avLst>
            <a:gd name="adj1" fmla="val -61541"/>
            <a:gd name="adj2" fmla="val 33612"/>
            <a:gd name="adj3" fmla="val -16746"/>
            <a:gd name="adj4" fmla="val -9491"/>
            <a:gd name="adj5" fmla="val 46048"/>
            <a:gd name="adj6" fmla="val -1183"/>
            <a:gd name="adj7" fmla="val 45799"/>
            <a:gd name="adj8" fmla="val -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lv-LV" sz="1100">
              <a:solidFill>
                <a:schemeClr val="lt1"/>
              </a:solidFill>
              <a:effectLst/>
              <a:latin typeface="+mn-lt"/>
              <a:ea typeface="+mn-ea"/>
              <a:cs typeface="+mn-cs"/>
            </a:rPr>
            <a:t>Norādīts 60%,</a:t>
          </a:r>
          <a:r>
            <a:rPr lang="lv-LV" sz="1100" baseline="0">
              <a:solidFill>
                <a:schemeClr val="lt1"/>
              </a:solidFill>
              <a:effectLst/>
              <a:latin typeface="+mn-lt"/>
              <a:ea typeface="+mn-ea"/>
              <a:cs typeface="+mn-cs"/>
            </a:rPr>
            <a:t> jo </a:t>
          </a:r>
          <a:r>
            <a:rPr lang="lv-LV" sz="1100" b="0" baseline="0">
              <a:solidFill>
                <a:schemeClr val="lt1"/>
              </a:solidFill>
              <a:effectLst/>
              <a:latin typeface="+mn-lt"/>
              <a:ea typeface="+mn-ea"/>
              <a:cs typeface="+mn-cs"/>
            </a:rPr>
            <a:t>2020. gadā </a:t>
          </a:r>
          <a:r>
            <a:rPr lang="lv-LV" sz="1100" baseline="0">
              <a:solidFill>
                <a:schemeClr val="lt1"/>
              </a:solidFill>
              <a:effectLst/>
              <a:latin typeface="+mn-lt"/>
              <a:ea typeface="+mn-ea"/>
              <a:cs typeface="+mn-cs"/>
            </a:rPr>
            <a:t>vidēji tik daudz laika veltīts </a:t>
          </a:r>
          <a:r>
            <a:rPr lang="lv-LV" sz="1100">
              <a:solidFill>
                <a:schemeClr val="lt1"/>
              </a:solidFill>
              <a:effectLst/>
              <a:latin typeface="+mn-lt"/>
              <a:ea typeface="+mn-ea"/>
              <a:cs typeface="+mn-cs"/>
            </a:rPr>
            <a:t>anketā norādīto darba </a:t>
          </a:r>
          <a:r>
            <a:rPr lang="lv-LV" sz="1100" u="none" baseline="0">
              <a:solidFill>
                <a:schemeClr val="lt1"/>
              </a:solidFill>
              <a:effectLst/>
              <a:latin typeface="+mn-lt"/>
              <a:ea typeface="+mn-ea"/>
              <a:cs typeface="+mn-cs"/>
            </a:rPr>
            <a:t>veidu izpildei</a:t>
          </a:r>
          <a:r>
            <a:rPr lang="lv-LV" sz="1100" baseline="0">
              <a:solidFill>
                <a:schemeClr val="lt1"/>
              </a:solidFill>
              <a:effectLst/>
              <a:latin typeface="+mn-lt"/>
              <a:ea typeface="+mn-ea"/>
              <a:cs typeface="+mn-cs"/>
            </a:rPr>
            <a:t>. Pārējie 40% veltīti lietveža un arhivāra pienākumu izpildei.</a:t>
          </a:r>
        </a:p>
        <a:p>
          <a:pPr marL="0" marR="0" lvl="0" indent="0" algn="l" defTabSz="914400" eaLnBrk="1" fontAlgn="auto" latinLnBrk="0" hangingPunct="1">
            <a:lnSpc>
              <a:spcPct val="100000"/>
            </a:lnSpc>
            <a:spcBef>
              <a:spcPts val="0"/>
            </a:spcBef>
            <a:spcAft>
              <a:spcPts val="0"/>
            </a:spcAft>
            <a:buClrTx/>
            <a:buSzTx/>
            <a:buFontTx/>
            <a:buNone/>
            <a:tabLst/>
            <a:defRPr/>
          </a:pPr>
          <a:r>
            <a:rPr lang="lv-LV" sz="1100" baseline="0">
              <a:solidFill>
                <a:schemeClr val="lt1"/>
              </a:solidFill>
              <a:effectLst/>
              <a:latin typeface="+mn-lt"/>
              <a:ea typeface="+mn-ea"/>
              <a:cs typeface="+mn-cs"/>
            </a:rPr>
            <a:t>(</a:t>
          </a:r>
          <a:r>
            <a:rPr lang="lv-LV" sz="1100" i="1" baseline="0">
              <a:solidFill>
                <a:schemeClr val="lt1"/>
              </a:solidFill>
              <a:effectLst/>
              <a:latin typeface="+mn-lt"/>
              <a:ea typeface="+mn-ea"/>
              <a:cs typeface="+mn-cs"/>
            </a:rPr>
            <a:t>Vērtējums nav saistīts ar amata slodzi</a:t>
          </a:r>
          <a:r>
            <a:rPr lang="lv-LV" sz="1100" i="0" baseline="0">
              <a:solidFill>
                <a:schemeClr val="lt1"/>
              </a:solidFill>
              <a:effectLst/>
              <a:latin typeface="+mn-lt"/>
              <a:ea typeface="+mn-ea"/>
              <a:cs typeface="+mn-cs"/>
            </a:rPr>
            <a:t>).</a:t>
          </a:r>
          <a:endParaRPr lang="lv-LV">
            <a:effectLst/>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4CC0-8EAD-479E-9FFB-4EFA47DE9E50}">
  <dimension ref="A1:C14"/>
  <sheetViews>
    <sheetView tabSelected="1" workbookViewId="0">
      <selection activeCell="A14" sqref="A14"/>
    </sheetView>
  </sheetViews>
  <sheetFormatPr defaultRowHeight="15" x14ac:dyDescent="0.25"/>
  <cols>
    <col min="1" max="1" width="26" customWidth="1"/>
    <col min="2" max="2" width="24.85546875" customWidth="1"/>
    <col min="3" max="3" width="31.140625" customWidth="1"/>
  </cols>
  <sheetData>
    <row r="1" spans="1:3" x14ac:dyDescent="0.25">
      <c r="A1" s="89" t="s">
        <v>150</v>
      </c>
      <c r="B1" s="89"/>
      <c r="C1" s="89"/>
    </row>
    <row r="2" spans="1:3" x14ac:dyDescent="0.25">
      <c r="A2" s="94" t="s">
        <v>151</v>
      </c>
      <c r="B2" s="94"/>
      <c r="C2" s="94"/>
    </row>
    <row r="3" spans="1:3" ht="25.5" x14ac:dyDescent="0.25">
      <c r="A3" s="90" t="s">
        <v>102</v>
      </c>
      <c r="B3" s="90" t="s">
        <v>100</v>
      </c>
      <c r="C3" s="90" t="s">
        <v>101</v>
      </c>
    </row>
    <row r="4" spans="1:3" x14ac:dyDescent="0.25">
      <c r="A4" s="95" t="s">
        <v>152</v>
      </c>
      <c r="B4" s="95"/>
      <c r="C4" s="95"/>
    </row>
    <row r="5" spans="1:3" ht="57" customHeight="1" x14ac:dyDescent="0.25">
      <c r="A5" s="29" t="s">
        <v>103</v>
      </c>
      <c r="B5" s="29" t="s">
        <v>26</v>
      </c>
      <c r="C5" s="29" t="s">
        <v>25</v>
      </c>
    </row>
    <row r="14" spans="1:3" x14ac:dyDescent="0.25">
      <c r="A14" s="93"/>
    </row>
  </sheetData>
  <mergeCells count="2">
    <mergeCell ref="A2:C2"/>
    <mergeCell ref="A4:C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40AC-A949-4A21-9D0C-0BC10EB2B5A4}">
  <sheetPr>
    <tabColor rgb="FF92D050"/>
    <pageSetUpPr fitToPage="1"/>
  </sheetPr>
  <dimension ref="A1:L91"/>
  <sheetViews>
    <sheetView showGridLines="0" showZeros="0" topLeftCell="A19" zoomScaleNormal="100" workbookViewId="0"/>
  </sheetViews>
  <sheetFormatPr defaultColWidth="8.5703125" defaultRowHeight="15" outlineLevelRow="1" x14ac:dyDescent="0.25"/>
  <cols>
    <col min="1" max="2" width="10.5703125" style="2" customWidth="1"/>
    <col min="3" max="3" width="13.140625" style="2" customWidth="1"/>
    <col min="4" max="4" width="15.85546875" style="2" customWidth="1"/>
    <col min="5" max="5" width="13.7109375" style="2" customWidth="1"/>
    <col min="6" max="6" width="15.28515625" style="2" customWidth="1"/>
    <col min="7" max="7" width="16.85546875" style="2" customWidth="1"/>
    <col min="8" max="8" width="15.85546875" style="2" customWidth="1"/>
    <col min="9" max="9" width="31.28515625" style="2" customWidth="1"/>
    <col min="10" max="16384" width="8.5703125" style="2"/>
  </cols>
  <sheetData>
    <row r="1" spans="1:12" ht="18.75" x14ac:dyDescent="0.3">
      <c r="A1" s="1" t="s">
        <v>23</v>
      </c>
    </row>
    <row r="2" spans="1:12" s="3" customFormat="1" ht="15" customHeight="1" x14ac:dyDescent="0.2">
      <c r="A2" s="105" t="s">
        <v>24</v>
      </c>
      <c r="B2" s="105"/>
      <c r="C2" s="105"/>
      <c r="D2" s="106"/>
      <c r="E2" s="106"/>
      <c r="F2" s="102"/>
      <c r="G2" s="102" t="s">
        <v>0</v>
      </c>
      <c r="H2" s="103"/>
      <c r="I2" s="104"/>
    </row>
    <row r="3" spans="1:12" s="3" customFormat="1" ht="26.1" customHeight="1" x14ac:dyDescent="0.2">
      <c r="A3" s="107" t="s">
        <v>1</v>
      </c>
      <c r="B3" s="108" t="s">
        <v>2</v>
      </c>
      <c r="C3" s="108" t="s">
        <v>21</v>
      </c>
      <c r="D3" s="110" t="s">
        <v>94</v>
      </c>
      <c r="E3" s="110"/>
      <c r="F3" s="111"/>
      <c r="G3" s="101" t="s">
        <v>20</v>
      </c>
      <c r="H3" s="101" t="s">
        <v>3</v>
      </c>
      <c r="I3" s="101" t="s">
        <v>4</v>
      </c>
    </row>
    <row r="4" spans="1:12" s="3" customFormat="1" ht="81" customHeight="1" x14ac:dyDescent="0.2">
      <c r="A4" s="107"/>
      <c r="B4" s="109"/>
      <c r="C4" s="109"/>
      <c r="D4" s="29" t="s">
        <v>103</v>
      </c>
      <c r="E4" s="29" t="s">
        <v>26</v>
      </c>
      <c r="F4" s="29" t="s">
        <v>25</v>
      </c>
      <c r="G4" s="101"/>
      <c r="H4" s="101"/>
      <c r="I4" s="101"/>
    </row>
    <row r="5" spans="1:12" s="5" customFormat="1" ht="12.75" x14ac:dyDescent="0.2">
      <c r="A5" s="10" t="s">
        <v>28</v>
      </c>
      <c r="B5" s="10">
        <f>'Anketu katalogs'!B8+'Anketu katalogs'!C8</f>
        <v>2</v>
      </c>
      <c r="C5" s="11">
        <f>'Anketu katalogs'!B7+'Anketu katalogs'!C7</f>
        <v>1.6</v>
      </c>
      <c r="D5" s="10">
        <f>SUM(D6:D17)</f>
        <v>136</v>
      </c>
      <c r="E5" s="10">
        <f>SUM(E6:E17)</f>
        <v>108</v>
      </c>
      <c r="F5" s="10">
        <f>SUM(F6:F17)</f>
        <v>337</v>
      </c>
      <c r="G5" s="22"/>
      <c r="H5" s="22"/>
      <c r="I5" s="23"/>
    </row>
    <row r="6" spans="1:12" s="3" customFormat="1" outlineLevel="1" x14ac:dyDescent="0.25">
      <c r="A6" s="12" t="s">
        <v>6</v>
      </c>
      <c r="B6" s="13"/>
      <c r="C6" s="11"/>
      <c r="D6" s="32">
        <v>12</v>
      </c>
      <c r="E6" s="32">
        <v>2</v>
      </c>
      <c r="F6" s="32">
        <v>40</v>
      </c>
      <c r="G6" s="19"/>
      <c r="H6" s="19"/>
      <c r="I6" s="24"/>
      <c r="J6"/>
      <c r="K6"/>
      <c r="L6"/>
    </row>
    <row r="7" spans="1:12" s="3" customFormat="1" outlineLevel="1" x14ac:dyDescent="0.25">
      <c r="A7" s="12" t="s">
        <v>7</v>
      </c>
      <c r="B7" s="13"/>
      <c r="C7" s="11"/>
      <c r="D7" s="32">
        <v>8</v>
      </c>
      <c r="E7" s="32">
        <v>14</v>
      </c>
      <c r="F7" s="32">
        <v>22</v>
      </c>
      <c r="G7" s="19"/>
      <c r="H7" s="19"/>
      <c r="I7" s="24"/>
      <c r="J7"/>
      <c r="K7"/>
      <c r="L7"/>
    </row>
    <row r="8" spans="1:12" s="3" customFormat="1" outlineLevel="1" x14ac:dyDescent="0.25">
      <c r="A8" s="12" t="s">
        <v>8</v>
      </c>
      <c r="B8" s="13"/>
      <c r="C8" s="11"/>
      <c r="D8" s="32">
        <v>8</v>
      </c>
      <c r="E8" s="32">
        <v>1</v>
      </c>
      <c r="F8" s="32">
        <v>26</v>
      </c>
      <c r="G8" s="19"/>
      <c r="H8" s="19"/>
      <c r="I8" s="24"/>
      <c r="J8"/>
      <c r="K8"/>
      <c r="L8"/>
    </row>
    <row r="9" spans="1:12" s="3" customFormat="1" outlineLevel="1" x14ac:dyDescent="0.25">
      <c r="A9" s="12" t="s">
        <v>9</v>
      </c>
      <c r="B9" s="13"/>
      <c r="C9" s="11"/>
      <c r="D9" s="32">
        <v>18</v>
      </c>
      <c r="E9" s="32">
        <v>7</v>
      </c>
      <c r="F9" s="32">
        <v>35</v>
      </c>
      <c r="G9" s="19"/>
      <c r="H9" s="19"/>
      <c r="I9" s="24"/>
      <c r="J9"/>
      <c r="K9"/>
      <c r="L9"/>
    </row>
    <row r="10" spans="1:12" s="3" customFormat="1" outlineLevel="1" x14ac:dyDescent="0.25">
      <c r="A10" s="12" t="s">
        <v>10</v>
      </c>
      <c r="B10" s="13"/>
      <c r="C10" s="11"/>
      <c r="D10" s="32">
        <v>13</v>
      </c>
      <c r="E10" s="32">
        <v>8</v>
      </c>
      <c r="F10" s="32">
        <v>29</v>
      </c>
      <c r="G10" s="19"/>
      <c r="H10" s="19"/>
      <c r="I10" s="24"/>
      <c r="J10"/>
      <c r="K10"/>
      <c r="L10"/>
    </row>
    <row r="11" spans="1:12" s="3" customFormat="1" outlineLevel="1" x14ac:dyDescent="0.25">
      <c r="A11" s="12" t="s">
        <v>11</v>
      </c>
      <c r="B11" s="13"/>
      <c r="C11" s="11"/>
      <c r="D11" s="32">
        <v>12</v>
      </c>
      <c r="E11" s="32">
        <v>7</v>
      </c>
      <c r="F11" s="32">
        <v>21</v>
      </c>
      <c r="G11" s="19"/>
      <c r="H11" s="19"/>
      <c r="I11" s="24"/>
      <c r="J11"/>
      <c r="K11"/>
      <c r="L11"/>
    </row>
    <row r="12" spans="1:12" s="3" customFormat="1" outlineLevel="1" x14ac:dyDescent="0.25">
      <c r="A12" s="12" t="s">
        <v>12</v>
      </c>
      <c r="B12" s="13"/>
      <c r="C12" s="11"/>
      <c r="D12" s="32">
        <v>6</v>
      </c>
      <c r="E12" s="32">
        <v>20</v>
      </c>
      <c r="F12" s="32">
        <v>30</v>
      </c>
      <c r="G12" s="19"/>
      <c r="H12" s="19"/>
      <c r="I12" s="24"/>
      <c r="J12"/>
      <c r="K12"/>
      <c r="L12"/>
    </row>
    <row r="13" spans="1:12" s="3" customFormat="1" outlineLevel="1" x14ac:dyDescent="0.25">
      <c r="A13" s="12" t="s">
        <v>13</v>
      </c>
      <c r="B13" s="13"/>
      <c r="C13" s="11"/>
      <c r="D13" s="32">
        <v>5</v>
      </c>
      <c r="E13" s="32">
        <v>23</v>
      </c>
      <c r="F13" s="32">
        <v>18</v>
      </c>
      <c r="G13" s="19"/>
      <c r="H13" s="19"/>
      <c r="I13" s="24"/>
      <c r="J13"/>
      <c r="K13"/>
      <c r="L13"/>
    </row>
    <row r="14" spans="1:12" s="3" customFormat="1" outlineLevel="1" x14ac:dyDescent="0.25">
      <c r="A14" s="12" t="s">
        <v>14</v>
      </c>
      <c r="B14" s="13"/>
      <c r="C14" s="11"/>
      <c r="D14" s="32">
        <v>15</v>
      </c>
      <c r="E14" s="32">
        <v>7</v>
      </c>
      <c r="F14" s="32">
        <v>19</v>
      </c>
      <c r="G14" s="19"/>
      <c r="H14" s="19"/>
      <c r="I14" s="24"/>
      <c r="J14"/>
      <c r="K14"/>
      <c r="L14"/>
    </row>
    <row r="15" spans="1:12" s="3" customFormat="1" outlineLevel="1" x14ac:dyDescent="0.25">
      <c r="A15" s="12" t="s">
        <v>15</v>
      </c>
      <c r="B15" s="13"/>
      <c r="C15" s="11"/>
      <c r="D15" s="32">
        <v>18</v>
      </c>
      <c r="E15" s="32">
        <v>7</v>
      </c>
      <c r="F15" s="32">
        <v>33</v>
      </c>
      <c r="G15" s="19"/>
      <c r="H15" s="19"/>
      <c r="I15" s="24"/>
      <c r="J15"/>
      <c r="K15"/>
      <c r="L15"/>
    </row>
    <row r="16" spans="1:12" s="3" customFormat="1" outlineLevel="1" x14ac:dyDescent="0.25">
      <c r="A16" s="12" t="s">
        <v>16</v>
      </c>
      <c r="B16" s="13"/>
      <c r="C16" s="11"/>
      <c r="D16" s="32">
        <v>10</v>
      </c>
      <c r="E16" s="32">
        <v>4</v>
      </c>
      <c r="F16" s="32">
        <v>37</v>
      </c>
      <c r="G16" s="19"/>
      <c r="H16" s="19"/>
      <c r="I16" s="24"/>
      <c r="J16"/>
      <c r="K16"/>
      <c r="L16"/>
    </row>
    <row r="17" spans="1:12" s="3" customFormat="1" outlineLevel="1" x14ac:dyDescent="0.25">
      <c r="A17" s="12" t="s">
        <v>17</v>
      </c>
      <c r="B17" s="13"/>
      <c r="C17" s="11"/>
      <c r="D17" s="32">
        <v>11</v>
      </c>
      <c r="E17" s="32">
        <v>8</v>
      </c>
      <c r="F17" s="32">
        <v>27</v>
      </c>
      <c r="G17" s="19"/>
      <c r="H17" s="19"/>
      <c r="I17" s="24"/>
      <c r="J17"/>
      <c r="K17"/>
      <c r="L17"/>
    </row>
    <row r="18" spans="1:12" s="5" customFormat="1" ht="12.75" x14ac:dyDescent="0.2">
      <c r="A18" s="10" t="s">
        <v>27</v>
      </c>
      <c r="B18" s="11">
        <f>'Anketu katalogs'!F8+'Anketu katalogs'!G8</f>
        <v>0.6</v>
      </c>
      <c r="C18" s="63"/>
      <c r="D18" s="10">
        <f>SUM(D19:D30)</f>
        <v>26</v>
      </c>
      <c r="E18" s="10">
        <f>SUM(E19:E30)</f>
        <v>14</v>
      </c>
      <c r="F18" s="10">
        <f>SUM(F19:F30)</f>
        <v>0</v>
      </c>
      <c r="G18" s="22"/>
      <c r="H18" s="22"/>
      <c r="I18" s="25"/>
    </row>
    <row r="19" spans="1:12" s="3" customFormat="1" outlineLevel="1" x14ac:dyDescent="0.25">
      <c r="A19" s="12" t="s">
        <v>6</v>
      </c>
      <c r="B19" s="13"/>
      <c r="C19" s="14"/>
      <c r="D19" s="32">
        <v>3</v>
      </c>
      <c r="E19" s="32">
        <v>0</v>
      </c>
      <c r="F19" s="38"/>
      <c r="G19" s="19"/>
      <c r="H19" s="19"/>
      <c r="I19" s="24"/>
      <c r="J19"/>
      <c r="K19"/>
      <c r="L19"/>
    </row>
    <row r="20" spans="1:12" s="3" customFormat="1" outlineLevel="1" x14ac:dyDescent="0.25">
      <c r="A20" s="12" t="s">
        <v>7</v>
      </c>
      <c r="B20" s="13"/>
      <c r="C20" s="14"/>
      <c r="D20" s="32">
        <v>1</v>
      </c>
      <c r="E20" s="32">
        <v>1</v>
      </c>
      <c r="F20" s="38"/>
      <c r="G20" s="19"/>
      <c r="H20" s="19"/>
      <c r="I20" s="24"/>
      <c r="J20"/>
      <c r="K20"/>
      <c r="L20"/>
    </row>
    <row r="21" spans="1:12" s="3" customFormat="1" outlineLevel="1" x14ac:dyDescent="0.25">
      <c r="A21" s="12" t="s">
        <v>8</v>
      </c>
      <c r="B21" s="13"/>
      <c r="C21" s="14"/>
      <c r="D21" s="32">
        <v>4</v>
      </c>
      <c r="E21" s="32">
        <v>0</v>
      </c>
      <c r="F21" s="38"/>
      <c r="G21" s="19"/>
      <c r="H21" s="19"/>
      <c r="I21" s="24"/>
      <c r="J21"/>
      <c r="K21"/>
      <c r="L21"/>
    </row>
    <row r="22" spans="1:12" s="3" customFormat="1" outlineLevel="1" x14ac:dyDescent="0.25">
      <c r="A22" s="12" t="s">
        <v>9</v>
      </c>
      <c r="B22" s="13"/>
      <c r="C22" s="14"/>
      <c r="D22" s="32">
        <v>1</v>
      </c>
      <c r="E22" s="32">
        <v>0</v>
      </c>
      <c r="F22" s="38"/>
      <c r="G22" s="19"/>
      <c r="H22" s="19"/>
      <c r="I22" s="24"/>
      <c r="J22"/>
      <c r="K22"/>
      <c r="L22"/>
    </row>
    <row r="23" spans="1:12" s="3" customFormat="1" outlineLevel="1" x14ac:dyDescent="0.25">
      <c r="A23" s="12" t="s">
        <v>10</v>
      </c>
      <c r="B23" s="13"/>
      <c r="C23" s="14"/>
      <c r="D23" s="32">
        <v>4</v>
      </c>
      <c r="E23" s="32">
        <v>0</v>
      </c>
      <c r="F23" s="38"/>
      <c r="G23" s="19"/>
      <c r="H23" s="19"/>
      <c r="I23" s="24"/>
      <c r="J23"/>
      <c r="K23"/>
      <c r="L23"/>
    </row>
    <row r="24" spans="1:12" s="3" customFormat="1" outlineLevel="1" x14ac:dyDescent="0.25">
      <c r="A24" s="12" t="s">
        <v>11</v>
      </c>
      <c r="B24" s="13"/>
      <c r="C24" s="14"/>
      <c r="D24" s="32">
        <v>2</v>
      </c>
      <c r="E24" s="32">
        <v>3</v>
      </c>
      <c r="F24" s="38"/>
      <c r="G24" s="19"/>
      <c r="H24" s="19"/>
      <c r="I24" s="24"/>
      <c r="J24"/>
      <c r="K24"/>
      <c r="L24"/>
    </row>
    <row r="25" spans="1:12" s="3" customFormat="1" outlineLevel="1" x14ac:dyDescent="0.25">
      <c r="A25" s="12" t="s">
        <v>12</v>
      </c>
      <c r="B25" s="13"/>
      <c r="C25" s="14"/>
      <c r="D25" s="32">
        <v>1</v>
      </c>
      <c r="E25" s="32">
        <v>4</v>
      </c>
      <c r="F25" s="38"/>
      <c r="G25" s="19"/>
      <c r="H25" s="19"/>
      <c r="I25" s="24"/>
      <c r="J25"/>
      <c r="K25"/>
      <c r="L25"/>
    </row>
    <row r="26" spans="1:12" s="3" customFormat="1" outlineLevel="1" x14ac:dyDescent="0.25">
      <c r="A26" s="12" t="s">
        <v>13</v>
      </c>
      <c r="B26" s="13"/>
      <c r="C26" s="14"/>
      <c r="D26" s="32">
        <v>1</v>
      </c>
      <c r="E26" s="32">
        <v>5</v>
      </c>
      <c r="F26" s="38"/>
      <c r="G26" s="19"/>
      <c r="H26" s="19"/>
      <c r="I26" s="24"/>
      <c r="J26"/>
      <c r="K26"/>
      <c r="L26"/>
    </row>
    <row r="27" spans="1:12" s="3" customFormat="1" outlineLevel="1" x14ac:dyDescent="0.25">
      <c r="A27" s="12" t="s">
        <v>14</v>
      </c>
      <c r="B27" s="13"/>
      <c r="C27" s="14"/>
      <c r="D27" s="32">
        <v>2</v>
      </c>
      <c r="E27" s="32">
        <v>0</v>
      </c>
      <c r="F27" s="38"/>
      <c r="G27" s="19"/>
      <c r="H27" s="19"/>
      <c r="I27" s="24"/>
      <c r="J27"/>
      <c r="K27"/>
      <c r="L27"/>
    </row>
    <row r="28" spans="1:12" s="3" customFormat="1" outlineLevel="1" x14ac:dyDescent="0.25">
      <c r="A28" s="12" t="s">
        <v>15</v>
      </c>
      <c r="B28" s="13"/>
      <c r="C28" s="14"/>
      <c r="D28" s="32">
        <v>3</v>
      </c>
      <c r="E28" s="32">
        <v>0</v>
      </c>
      <c r="F28" s="38"/>
      <c r="G28" s="19"/>
      <c r="H28" s="19"/>
      <c r="I28" s="24"/>
      <c r="J28"/>
      <c r="K28"/>
      <c r="L28"/>
    </row>
    <row r="29" spans="1:12" s="3" customFormat="1" outlineLevel="1" x14ac:dyDescent="0.25">
      <c r="A29" s="12" t="s">
        <v>16</v>
      </c>
      <c r="B29" s="13"/>
      <c r="C29" s="14"/>
      <c r="D29" s="32">
        <v>3</v>
      </c>
      <c r="E29" s="32">
        <v>1</v>
      </c>
      <c r="F29" s="38"/>
      <c r="G29" s="19"/>
      <c r="H29" s="19"/>
      <c r="I29" s="24"/>
      <c r="J29"/>
      <c r="K29"/>
      <c r="L29"/>
    </row>
    <row r="30" spans="1:12" s="3" customFormat="1" outlineLevel="1" x14ac:dyDescent="0.25">
      <c r="A30" s="12" t="s">
        <v>17</v>
      </c>
      <c r="B30" s="13"/>
      <c r="C30" s="14"/>
      <c r="D30" s="32">
        <v>1</v>
      </c>
      <c r="E30" s="32">
        <v>0</v>
      </c>
      <c r="F30" s="38"/>
      <c r="G30" s="19"/>
      <c r="H30" s="19"/>
      <c r="I30" s="24"/>
      <c r="J30"/>
      <c r="K30"/>
      <c r="L30"/>
    </row>
    <row r="31" spans="1:12" s="5" customFormat="1" ht="12.75" x14ac:dyDescent="0.2">
      <c r="A31" s="10" t="s">
        <v>29</v>
      </c>
      <c r="B31" s="10">
        <f>'Anketu katalogs'!D8+'Anketu katalogs'!E8</f>
        <v>0.9</v>
      </c>
      <c r="C31" s="11">
        <f>('Anketu katalogs'!D7*'Anketu katalogs'!D8)+('Anketu katalogs'!E7*'Anketu katalogs'!E8)</f>
        <v>0.46</v>
      </c>
      <c r="D31" s="10">
        <f>SUM(D32:D43)</f>
        <v>39</v>
      </c>
      <c r="E31" s="10">
        <f>SUM(E32:E43)</f>
        <v>35</v>
      </c>
      <c r="F31" s="10">
        <f t="shared" ref="F31" si="0">SUM(F32:F43)</f>
        <v>43</v>
      </c>
      <c r="G31" s="22"/>
      <c r="H31" s="22"/>
      <c r="I31" s="25"/>
    </row>
    <row r="32" spans="1:12" s="3" customFormat="1" outlineLevel="1" x14ac:dyDescent="0.25">
      <c r="A32" s="12" t="s">
        <v>6</v>
      </c>
      <c r="B32" s="13"/>
      <c r="C32" s="13"/>
      <c r="D32" s="32">
        <v>7</v>
      </c>
      <c r="E32" s="32">
        <v>0</v>
      </c>
      <c r="F32" s="32">
        <v>5</v>
      </c>
      <c r="G32" s="19"/>
      <c r="H32" s="19"/>
      <c r="I32" s="24"/>
      <c r="J32"/>
      <c r="K32"/>
      <c r="L32"/>
    </row>
    <row r="33" spans="1:12" s="3" customFormat="1" outlineLevel="1" x14ac:dyDescent="0.25">
      <c r="A33" s="12" t="s">
        <v>7</v>
      </c>
      <c r="B33" s="13"/>
      <c r="C33" s="13"/>
      <c r="D33" s="32">
        <v>2</v>
      </c>
      <c r="E33" s="32">
        <v>0</v>
      </c>
      <c r="F33" s="32">
        <v>1</v>
      </c>
      <c r="G33" s="19"/>
      <c r="H33" s="19"/>
      <c r="I33" s="24"/>
      <c r="J33"/>
      <c r="K33"/>
      <c r="L33"/>
    </row>
    <row r="34" spans="1:12" s="3" customFormat="1" outlineLevel="1" x14ac:dyDescent="0.25">
      <c r="A34" s="12" t="s">
        <v>8</v>
      </c>
      <c r="B34" s="13"/>
      <c r="C34" s="13"/>
      <c r="D34" s="32">
        <v>1</v>
      </c>
      <c r="E34" s="32">
        <v>1</v>
      </c>
      <c r="F34" s="32">
        <v>5</v>
      </c>
      <c r="G34" s="19"/>
      <c r="H34" s="19"/>
      <c r="I34" s="24"/>
      <c r="J34"/>
      <c r="K34"/>
      <c r="L34"/>
    </row>
    <row r="35" spans="1:12" s="3" customFormat="1" outlineLevel="1" x14ac:dyDescent="0.25">
      <c r="A35" s="12" t="s">
        <v>9</v>
      </c>
      <c r="B35" s="13"/>
      <c r="C35" s="13"/>
      <c r="D35" s="32">
        <v>4</v>
      </c>
      <c r="E35" s="32">
        <v>0</v>
      </c>
      <c r="F35" s="32">
        <v>1</v>
      </c>
      <c r="G35" s="19"/>
      <c r="H35" s="19"/>
      <c r="I35" s="24"/>
      <c r="J35"/>
      <c r="K35"/>
      <c r="L35"/>
    </row>
    <row r="36" spans="1:12" s="3" customFormat="1" outlineLevel="1" x14ac:dyDescent="0.25">
      <c r="A36" s="12" t="s">
        <v>10</v>
      </c>
      <c r="B36" s="13"/>
      <c r="C36" s="13"/>
      <c r="D36" s="32">
        <v>1</v>
      </c>
      <c r="E36" s="32">
        <v>1</v>
      </c>
      <c r="F36" s="32">
        <v>4</v>
      </c>
      <c r="G36" s="19"/>
      <c r="H36" s="19"/>
      <c r="I36" s="24"/>
      <c r="J36"/>
      <c r="K36"/>
      <c r="L36"/>
    </row>
    <row r="37" spans="1:12" s="3" customFormat="1" outlineLevel="1" x14ac:dyDescent="0.25">
      <c r="A37" s="12" t="s">
        <v>11</v>
      </c>
      <c r="B37" s="13"/>
      <c r="C37" s="13"/>
      <c r="D37" s="32">
        <v>6</v>
      </c>
      <c r="E37" s="32">
        <v>2</v>
      </c>
      <c r="F37" s="32">
        <v>1</v>
      </c>
      <c r="G37" s="19"/>
      <c r="H37" s="19"/>
      <c r="I37" s="24"/>
      <c r="J37"/>
      <c r="K37"/>
      <c r="L37"/>
    </row>
    <row r="38" spans="1:12" s="3" customFormat="1" outlineLevel="1" x14ac:dyDescent="0.25">
      <c r="A38" s="12" t="s">
        <v>12</v>
      </c>
      <c r="B38" s="13"/>
      <c r="C38" s="13"/>
      <c r="D38" s="32">
        <v>1</v>
      </c>
      <c r="E38" s="32">
        <v>9</v>
      </c>
      <c r="F38" s="32">
        <v>1</v>
      </c>
      <c r="G38" s="19"/>
      <c r="H38" s="19"/>
      <c r="I38" s="24"/>
      <c r="J38"/>
      <c r="K38"/>
      <c r="L38"/>
    </row>
    <row r="39" spans="1:12" s="3" customFormat="1" outlineLevel="1" x14ac:dyDescent="0.25">
      <c r="A39" s="12" t="s">
        <v>13</v>
      </c>
      <c r="B39" s="13"/>
      <c r="C39" s="13"/>
      <c r="D39" s="32">
        <v>1</v>
      </c>
      <c r="E39" s="32">
        <v>11</v>
      </c>
      <c r="F39" s="32">
        <v>1</v>
      </c>
      <c r="G39" s="19"/>
      <c r="H39" s="19"/>
      <c r="I39" s="24"/>
      <c r="J39"/>
      <c r="K39"/>
      <c r="L39"/>
    </row>
    <row r="40" spans="1:12" s="3" customFormat="1" outlineLevel="1" x14ac:dyDescent="0.25">
      <c r="A40" s="12" t="s">
        <v>14</v>
      </c>
      <c r="B40" s="13"/>
      <c r="C40" s="13"/>
      <c r="D40" s="32">
        <v>6</v>
      </c>
      <c r="E40" s="32">
        <v>4</v>
      </c>
      <c r="F40" s="32">
        <v>4</v>
      </c>
      <c r="G40" s="19"/>
      <c r="H40" s="19"/>
      <c r="I40" s="24"/>
      <c r="J40"/>
      <c r="K40"/>
      <c r="L40"/>
    </row>
    <row r="41" spans="1:12" s="3" customFormat="1" outlineLevel="1" x14ac:dyDescent="0.25">
      <c r="A41" s="12" t="s">
        <v>15</v>
      </c>
      <c r="B41" s="13"/>
      <c r="C41" s="13"/>
      <c r="D41" s="32">
        <v>4</v>
      </c>
      <c r="E41" s="32">
        <v>3</v>
      </c>
      <c r="F41" s="32">
        <v>5</v>
      </c>
      <c r="G41" s="19"/>
      <c r="H41" s="19"/>
      <c r="I41" s="24"/>
      <c r="J41"/>
      <c r="K41"/>
      <c r="L41"/>
    </row>
    <row r="42" spans="1:12" s="3" customFormat="1" outlineLevel="1" x14ac:dyDescent="0.25">
      <c r="A42" s="12" t="s">
        <v>16</v>
      </c>
      <c r="B42" s="13"/>
      <c r="C42" s="13"/>
      <c r="D42" s="32">
        <v>3</v>
      </c>
      <c r="E42" s="32">
        <v>1</v>
      </c>
      <c r="F42" s="32">
        <v>6</v>
      </c>
      <c r="G42" s="19"/>
      <c r="H42" s="19"/>
      <c r="I42" s="24"/>
      <c r="J42"/>
      <c r="K42"/>
      <c r="L42"/>
    </row>
    <row r="43" spans="1:12" s="3" customFormat="1" outlineLevel="1" x14ac:dyDescent="0.25">
      <c r="A43" s="12" t="s">
        <v>17</v>
      </c>
      <c r="B43" s="13"/>
      <c r="C43" s="13"/>
      <c r="D43" s="32">
        <v>3</v>
      </c>
      <c r="E43" s="32">
        <v>3</v>
      </c>
      <c r="F43" s="32">
        <v>9</v>
      </c>
      <c r="G43" s="19"/>
      <c r="H43" s="19"/>
      <c r="I43" s="24"/>
      <c r="J43"/>
      <c r="K43"/>
      <c r="L43"/>
    </row>
    <row r="44" spans="1:12" ht="37.5" customHeight="1" x14ac:dyDescent="0.25">
      <c r="D44" s="100" t="s">
        <v>22</v>
      </c>
      <c r="E44" s="100"/>
      <c r="F44" s="100"/>
      <c r="I44" s="26"/>
    </row>
    <row r="45" spans="1:12" s="3" customFormat="1" ht="15" customHeight="1" x14ac:dyDescent="0.2">
      <c r="A45" s="96" t="s">
        <v>5</v>
      </c>
      <c r="B45" s="97"/>
      <c r="C45" s="98"/>
      <c r="D45" s="4">
        <f>'Anketu katalogs'!I5</f>
        <v>0.9</v>
      </c>
      <c r="E45" s="4">
        <f>'Anketu katalogs'!I4</f>
        <v>1</v>
      </c>
      <c r="F45" s="53"/>
      <c r="G45" s="7"/>
      <c r="H45" s="8"/>
      <c r="I45" s="9"/>
    </row>
    <row r="46" spans="1:12" s="3" customFormat="1" ht="12.75" x14ac:dyDescent="0.2">
      <c r="A46" s="4" t="str">
        <f>A5</f>
        <v>Laimuzes</v>
      </c>
      <c r="B46" s="4"/>
      <c r="C46" s="33">
        <f>C5</f>
        <v>1.6</v>
      </c>
      <c r="D46" s="4">
        <f>SUM(D47:D58)</f>
        <v>122.40000000000002</v>
      </c>
      <c r="E46" s="4">
        <f>SUM(E47:E58)</f>
        <v>108</v>
      </c>
      <c r="F46" s="4">
        <f>SUM(F47:F58)</f>
        <v>0</v>
      </c>
      <c r="G46" s="31">
        <f>SUM(D46:F46)</f>
        <v>230.40000000000003</v>
      </c>
      <c r="H46" s="31">
        <f>ROUND(G46/C46,0)</f>
        <v>144</v>
      </c>
      <c r="I46" s="31">
        <f>ROUND(G$85/H46,1)</f>
        <v>2.2999999999999998</v>
      </c>
    </row>
    <row r="47" spans="1:12" s="3" customFormat="1" ht="12.75" outlineLevel="1" x14ac:dyDescent="0.2">
      <c r="A47" s="16" t="s">
        <v>6</v>
      </c>
      <c r="B47" s="17"/>
      <c r="C47" s="15">
        <f>C$46</f>
        <v>1.6</v>
      </c>
      <c r="D47" s="17">
        <f t="shared" ref="D47:F58" si="1">D$45*D6</f>
        <v>10.8</v>
      </c>
      <c r="E47" s="17">
        <f t="shared" si="1"/>
        <v>2</v>
      </c>
      <c r="F47" s="17">
        <f t="shared" si="1"/>
        <v>0</v>
      </c>
      <c r="G47" s="4">
        <f t="shared" ref="G47:G84" si="2">SUM(D47:F47)</f>
        <v>12.8</v>
      </c>
      <c r="H47" s="4">
        <f t="shared" ref="H47:H58" si="3">ROUND(G47/C47*11,0)</f>
        <v>88</v>
      </c>
      <c r="I47" s="31">
        <f t="shared" ref="I47:I84" si="4">ROUND(G$85/H47,1)</f>
        <v>3.8</v>
      </c>
    </row>
    <row r="48" spans="1:12" s="3" customFormat="1" ht="12.75" outlineLevel="1" x14ac:dyDescent="0.2">
      <c r="A48" s="16" t="s">
        <v>7</v>
      </c>
      <c r="B48" s="17"/>
      <c r="C48" s="15">
        <f t="shared" ref="C48:C58" si="5">C$46</f>
        <v>1.6</v>
      </c>
      <c r="D48" s="17">
        <f t="shared" si="1"/>
        <v>7.2</v>
      </c>
      <c r="E48" s="17">
        <f t="shared" si="1"/>
        <v>14</v>
      </c>
      <c r="F48" s="17">
        <f t="shared" si="1"/>
        <v>0</v>
      </c>
      <c r="G48" s="4">
        <f t="shared" si="2"/>
        <v>21.2</v>
      </c>
      <c r="H48" s="4">
        <f t="shared" si="3"/>
        <v>146</v>
      </c>
      <c r="I48" s="31">
        <f t="shared" si="4"/>
        <v>2.2999999999999998</v>
      </c>
    </row>
    <row r="49" spans="1:9" s="3" customFormat="1" ht="12.75" outlineLevel="1" x14ac:dyDescent="0.2">
      <c r="A49" s="16" t="s">
        <v>8</v>
      </c>
      <c r="B49" s="17"/>
      <c r="C49" s="15">
        <f t="shared" si="5"/>
        <v>1.6</v>
      </c>
      <c r="D49" s="17">
        <f t="shared" si="1"/>
        <v>7.2</v>
      </c>
      <c r="E49" s="17">
        <f t="shared" si="1"/>
        <v>1</v>
      </c>
      <c r="F49" s="17">
        <f t="shared" si="1"/>
        <v>0</v>
      </c>
      <c r="G49" s="4">
        <f t="shared" si="2"/>
        <v>8.1999999999999993</v>
      </c>
      <c r="H49" s="4">
        <f t="shared" si="3"/>
        <v>56</v>
      </c>
      <c r="I49" s="31">
        <f t="shared" si="4"/>
        <v>6</v>
      </c>
    </row>
    <row r="50" spans="1:9" s="3" customFormat="1" ht="12.75" outlineLevel="1" x14ac:dyDescent="0.2">
      <c r="A50" s="16" t="s">
        <v>9</v>
      </c>
      <c r="B50" s="17"/>
      <c r="C50" s="15">
        <f t="shared" si="5"/>
        <v>1.6</v>
      </c>
      <c r="D50" s="17">
        <f t="shared" si="1"/>
        <v>16.2</v>
      </c>
      <c r="E50" s="17">
        <f t="shared" si="1"/>
        <v>7</v>
      </c>
      <c r="F50" s="17">
        <f t="shared" si="1"/>
        <v>0</v>
      </c>
      <c r="G50" s="4">
        <f t="shared" si="2"/>
        <v>23.2</v>
      </c>
      <c r="H50" s="4">
        <f t="shared" si="3"/>
        <v>160</v>
      </c>
      <c r="I50" s="31">
        <f t="shared" si="4"/>
        <v>2.1</v>
      </c>
    </row>
    <row r="51" spans="1:9" s="3" customFormat="1" ht="12.75" outlineLevel="1" x14ac:dyDescent="0.2">
      <c r="A51" s="16" t="s">
        <v>10</v>
      </c>
      <c r="B51" s="17"/>
      <c r="C51" s="15">
        <f t="shared" si="5"/>
        <v>1.6</v>
      </c>
      <c r="D51" s="17">
        <f t="shared" si="1"/>
        <v>11.700000000000001</v>
      </c>
      <c r="E51" s="17">
        <f t="shared" si="1"/>
        <v>8</v>
      </c>
      <c r="F51" s="17">
        <f t="shared" si="1"/>
        <v>0</v>
      </c>
      <c r="G51" s="4">
        <f t="shared" si="2"/>
        <v>19.700000000000003</v>
      </c>
      <c r="H51" s="4">
        <f t="shared" si="3"/>
        <v>135</v>
      </c>
      <c r="I51" s="31">
        <f t="shared" si="4"/>
        <v>2.5</v>
      </c>
    </row>
    <row r="52" spans="1:9" s="3" customFormat="1" ht="12.75" outlineLevel="1" x14ac:dyDescent="0.2">
      <c r="A52" s="16" t="s">
        <v>11</v>
      </c>
      <c r="B52" s="17"/>
      <c r="C52" s="15">
        <f t="shared" si="5"/>
        <v>1.6</v>
      </c>
      <c r="D52" s="17">
        <f t="shared" si="1"/>
        <v>10.8</v>
      </c>
      <c r="E52" s="17">
        <f t="shared" si="1"/>
        <v>7</v>
      </c>
      <c r="F52" s="17">
        <f t="shared" si="1"/>
        <v>0</v>
      </c>
      <c r="G52" s="4">
        <f t="shared" si="2"/>
        <v>17.8</v>
      </c>
      <c r="H52" s="4">
        <f>ROUND(G52/C52*11,0)</f>
        <v>122</v>
      </c>
      <c r="I52" s="31">
        <f t="shared" si="4"/>
        <v>2.8</v>
      </c>
    </row>
    <row r="53" spans="1:9" s="3" customFormat="1" ht="12.75" outlineLevel="1" x14ac:dyDescent="0.2">
      <c r="A53" s="16" t="s">
        <v>12</v>
      </c>
      <c r="B53" s="17"/>
      <c r="C53" s="15">
        <f t="shared" si="5"/>
        <v>1.6</v>
      </c>
      <c r="D53" s="17">
        <f t="shared" si="1"/>
        <v>5.4</v>
      </c>
      <c r="E53" s="17">
        <f t="shared" si="1"/>
        <v>20</v>
      </c>
      <c r="F53" s="17">
        <f t="shared" si="1"/>
        <v>0</v>
      </c>
      <c r="G53" s="4">
        <f t="shared" si="2"/>
        <v>25.4</v>
      </c>
      <c r="H53" s="4">
        <f t="shared" si="3"/>
        <v>175</v>
      </c>
      <c r="I53" s="31">
        <f t="shared" si="4"/>
        <v>1.9</v>
      </c>
    </row>
    <row r="54" spans="1:9" s="3" customFormat="1" ht="12.75" outlineLevel="1" x14ac:dyDescent="0.2">
      <c r="A54" s="16" t="s">
        <v>13</v>
      </c>
      <c r="B54" s="17"/>
      <c r="C54" s="15">
        <f t="shared" si="5"/>
        <v>1.6</v>
      </c>
      <c r="D54" s="17">
        <f t="shared" si="1"/>
        <v>4.5</v>
      </c>
      <c r="E54" s="17">
        <f t="shared" si="1"/>
        <v>23</v>
      </c>
      <c r="F54" s="17">
        <f t="shared" si="1"/>
        <v>0</v>
      </c>
      <c r="G54" s="4">
        <f t="shared" si="2"/>
        <v>27.5</v>
      </c>
      <c r="H54" s="4">
        <f t="shared" si="3"/>
        <v>189</v>
      </c>
      <c r="I54" s="31">
        <f>ROUND(G$85/H54,1)</f>
        <v>1.8</v>
      </c>
    </row>
    <row r="55" spans="1:9" s="3" customFormat="1" ht="12.75" outlineLevel="1" x14ac:dyDescent="0.2">
      <c r="A55" s="16" t="s">
        <v>14</v>
      </c>
      <c r="B55" s="17"/>
      <c r="C55" s="15">
        <f t="shared" si="5"/>
        <v>1.6</v>
      </c>
      <c r="D55" s="17">
        <f t="shared" si="1"/>
        <v>13.5</v>
      </c>
      <c r="E55" s="17">
        <f t="shared" si="1"/>
        <v>7</v>
      </c>
      <c r="F55" s="17">
        <f t="shared" si="1"/>
        <v>0</v>
      </c>
      <c r="G55" s="4">
        <f t="shared" si="2"/>
        <v>20.5</v>
      </c>
      <c r="H55" s="4">
        <f>ROUND(G55/C55*11,0)</f>
        <v>141</v>
      </c>
      <c r="I55" s="31">
        <f t="shared" si="4"/>
        <v>2.4</v>
      </c>
    </row>
    <row r="56" spans="1:9" s="3" customFormat="1" ht="12.75" outlineLevel="1" x14ac:dyDescent="0.2">
      <c r="A56" s="16" t="s">
        <v>15</v>
      </c>
      <c r="B56" s="17"/>
      <c r="C56" s="15">
        <f t="shared" si="5"/>
        <v>1.6</v>
      </c>
      <c r="D56" s="17">
        <f t="shared" si="1"/>
        <v>16.2</v>
      </c>
      <c r="E56" s="17">
        <f t="shared" si="1"/>
        <v>7</v>
      </c>
      <c r="F56" s="17">
        <f t="shared" si="1"/>
        <v>0</v>
      </c>
      <c r="G56" s="4">
        <f t="shared" si="2"/>
        <v>23.2</v>
      </c>
      <c r="H56" s="4">
        <f t="shared" si="3"/>
        <v>160</v>
      </c>
      <c r="I56" s="31">
        <f t="shared" si="4"/>
        <v>2.1</v>
      </c>
    </row>
    <row r="57" spans="1:9" s="3" customFormat="1" ht="12.75" outlineLevel="1" x14ac:dyDescent="0.2">
      <c r="A57" s="16" t="s">
        <v>16</v>
      </c>
      <c r="B57" s="17"/>
      <c r="C57" s="15">
        <f t="shared" si="5"/>
        <v>1.6</v>
      </c>
      <c r="D57" s="17">
        <f t="shared" si="1"/>
        <v>9</v>
      </c>
      <c r="E57" s="17">
        <f t="shared" si="1"/>
        <v>4</v>
      </c>
      <c r="F57" s="17">
        <f t="shared" si="1"/>
        <v>0</v>
      </c>
      <c r="G57" s="4">
        <f t="shared" si="2"/>
        <v>13</v>
      </c>
      <c r="H57" s="4">
        <f t="shared" si="3"/>
        <v>89</v>
      </c>
      <c r="I57" s="31">
        <f t="shared" si="4"/>
        <v>3.8</v>
      </c>
    </row>
    <row r="58" spans="1:9" s="3" customFormat="1" ht="12.75" outlineLevel="1" x14ac:dyDescent="0.2">
      <c r="A58" s="16" t="s">
        <v>17</v>
      </c>
      <c r="B58" s="17"/>
      <c r="C58" s="15">
        <f t="shared" si="5"/>
        <v>1.6</v>
      </c>
      <c r="D58" s="17">
        <f t="shared" si="1"/>
        <v>9.9</v>
      </c>
      <c r="E58" s="17">
        <f t="shared" si="1"/>
        <v>8</v>
      </c>
      <c r="F58" s="17">
        <f t="shared" si="1"/>
        <v>0</v>
      </c>
      <c r="G58" s="4">
        <f t="shared" si="2"/>
        <v>17.899999999999999</v>
      </c>
      <c r="H58" s="4">
        <f t="shared" si="3"/>
        <v>123</v>
      </c>
      <c r="I58" s="31">
        <f t="shared" si="4"/>
        <v>2.7</v>
      </c>
    </row>
    <row r="59" spans="1:9" s="3" customFormat="1" ht="12.75" x14ac:dyDescent="0.2">
      <c r="A59" s="18" t="str">
        <f>A18</f>
        <v>Apuzes</v>
      </c>
      <c r="B59" s="4"/>
      <c r="C59" s="33">
        <f>C18</f>
        <v>0</v>
      </c>
      <c r="D59" s="4">
        <f>SUM(D60:D71)</f>
        <v>23.4</v>
      </c>
      <c r="E59" s="4">
        <f>SUM(E60:E71)</f>
        <v>14</v>
      </c>
      <c r="F59" s="4">
        <f>SUM(F60:F71)</f>
        <v>0</v>
      </c>
      <c r="G59" s="31">
        <f>SUM(D59:F59)</f>
        <v>37.4</v>
      </c>
      <c r="H59" s="31" t="e">
        <f>ROUND(G59/C59,0)</f>
        <v>#DIV/0!</v>
      </c>
      <c r="I59" s="31" t="e">
        <f>ROUND(G$85/H59,1)</f>
        <v>#DIV/0!</v>
      </c>
    </row>
    <row r="60" spans="1:9" s="3" customFormat="1" ht="12.75" outlineLevel="1" x14ac:dyDescent="0.2">
      <c r="A60" s="16" t="s">
        <v>6</v>
      </c>
      <c r="B60" s="17"/>
      <c r="C60" s="15">
        <f>C$59</f>
        <v>0</v>
      </c>
      <c r="D60" s="17">
        <f t="shared" ref="D60:F71" si="6">D$45*D19</f>
        <v>2.7</v>
      </c>
      <c r="E60" s="17">
        <f t="shared" si="6"/>
        <v>0</v>
      </c>
      <c r="F60" s="17">
        <f>F$45*F19</f>
        <v>0</v>
      </c>
      <c r="G60" s="4">
        <f t="shared" si="2"/>
        <v>2.7</v>
      </c>
      <c r="H60" s="4" t="e">
        <f>ROUND(G60/C60*11,0)</f>
        <v>#DIV/0!</v>
      </c>
      <c r="I60" s="31" t="e">
        <f t="shared" si="4"/>
        <v>#DIV/0!</v>
      </c>
    </row>
    <row r="61" spans="1:9" s="3" customFormat="1" ht="12.75" outlineLevel="1" x14ac:dyDescent="0.2">
      <c r="A61" s="16" t="s">
        <v>7</v>
      </c>
      <c r="B61" s="17"/>
      <c r="C61" s="15">
        <f t="shared" ref="C61:C71" si="7">C$59</f>
        <v>0</v>
      </c>
      <c r="D61" s="17">
        <f t="shared" si="6"/>
        <v>0.9</v>
      </c>
      <c r="E61" s="17">
        <f t="shared" si="6"/>
        <v>1</v>
      </c>
      <c r="F61" s="17">
        <f t="shared" si="6"/>
        <v>0</v>
      </c>
      <c r="G61" s="4">
        <f t="shared" si="2"/>
        <v>1.9</v>
      </c>
      <c r="H61" s="4" t="e">
        <f t="shared" ref="H61:H71" si="8">ROUND(G61/C61*11,0)</f>
        <v>#DIV/0!</v>
      </c>
      <c r="I61" s="31" t="e">
        <f t="shared" si="4"/>
        <v>#DIV/0!</v>
      </c>
    </row>
    <row r="62" spans="1:9" s="3" customFormat="1" ht="12.75" outlineLevel="1" x14ac:dyDescent="0.2">
      <c r="A62" s="16" t="s">
        <v>8</v>
      </c>
      <c r="B62" s="17"/>
      <c r="C62" s="15">
        <f t="shared" si="7"/>
        <v>0</v>
      </c>
      <c r="D62" s="17">
        <f t="shared" si="6"/>
        <v>3.6</v>
      </c>
      <c r="E62" s="17">
        <f t="shared" si="6"/>
        <v>0</v>
      </c>
      <c r="F62" s="17">
        <f t="shared" si="6"/>
        <v>0</v>
      </c>
      <c r="G62" s="4">
        <f t="shared" si="2"/>
        <v>3.6</v>
      </c>
      <c r="H62" s="4" t="e">
        <f>ROUND(G62/C62*11,0)</f>
        <v>#DIV/0!</v>
      </c>
      <c r="I62" s="31" t="e">
        <f t="shared" si="4"/>
        <v>#DIV/0!</v>
      </c>
    </row>
    <row r="63" spans="1:9" s="3" customFormat="1" ht="12.75" outlineLevel="1" x14ac:dyDescent="0.2">
      <c r="A63" s="16" t="s">
        <v>9</v>
      </c>
      <c r="B63" s="17"/>
      <c r="C63" s="15">
        <f t="shared" si="7"/>
        <v>0</v>
      </c>
      <c r="D63" s="17">
        <f t="shared" si="6"/>
        <v>0.9</v>
      </c>
      <c r="E63" s="17">
        <f t="shared" si="6"/>
        <v>0</v>
      </c>
      <c r="F63" s="17">
        <f t="shared" si="6"/>
        <v>0</v>
      </c>
      <c r="G63" s="4">
        <f t="shared" si="2"/>
        <v>0.9</v>
      </c>
      <c r="H63" s="4" t="e">
        <f t="shared" si="8"/>
        <v>#DIV/0!</v>
      </c>
      <c r="I63" s="31" t="e">
        <f t="shared" si="4"/>
        <v>#DIV/0!</v>
      </c>
    </row>
    <row r="64" spans="1:9" s="3" customFormat="1" ht="12.75" outlineLevel="1" x14ac:dyDescent="0.2">
      <c r="A64" s="16" t="s">
        <v>10</v>
      </c>
      <c r="B64" s="17"/>
      <c r="C64" s="15">
        <f t="shared" si="7"/>
        <v>0</v>
      </c>
      <c r="D64" s="17">
        <f t="shared" si="6"/>
        <v>3.6</v>
      </c>
      <c r="E64" s="17">
        <f t="shared" si="6"/>
        <v>0</v>
      </c>
      <c r="F64" s="17">
        <f t="shared" si="6"/>
        <v>0</v>
      </c>
      <c r="G64" s="4">
        <f t="shared" si="2"/>
        <v>3.6</v>
      </c>
      <c r="H64" s="4" t="e">
        <f t="shared" si="8"/>
        <v>#DIV/0!</v>
      </c>
      <c r="I64" s="31" t="e">
        <f>ROUND(G$85/H64,1)</f>
        <v>#DIV/0!</v>
      </c>
    </row>
    <row r="65" spans="1:9" s="3" customFormat="1" ht="12.75" outlineLevel="1" x14ac:dyDescent="0.2">
      <c r="A65" s="16" t="s">
        <v>11</v>
      </c>
      <c r="B65" s="17"/>
      <c r="C65" s="15">
        <f t="shared" si="7"/>
        <v>0</v>
      </c>
      <c r="D65" s="17">
        <f t="shared" si="6"/>
        <v>1.8</v>
      </c>
      <c r="E65" s="17">
        <f t="shared" si="6"/>
        <v>3</v>
      </c>
      <c r="F65" s="17">
        <f t="shared" si="6"/>
        <v>0</v>
      </c>
      <c r="G65" s="4">
        <f t="shared" si="2"/>
        <v>4.8</v>
      </c>
      <c r="H65" s="4" t="e">
        <f t="shared" si="8"/>
        <v>#DIV/0!</v>
      </c>
      <c r="I65" s="31" t="e">
        <f>ROUND(G$85/H65,1)</f>
        <v>#DIV/0!</v>
      </c>
    </row>
    <row r="66" spans="1:9" s="3" customFormat="1" ht="12.75" outlineLevel="1" x14ac:dyDescent="0.2">
      <c r="A66" s="16" t="s">
        <v>12</v>
      </c>
      <c r="B66" s="17"/>
      <c r="C66" s="15">
        <f t="shared" si="7"/>
        <v>0</v>
      </c>
      <c r="D66" s="17">
        <f t="shared" si="6"/>
        <v>0.9</v>
      </c>
      <c r="E66" s="17">
        <f t="shared" si="6"/>
        <v>4</v>
      </c>
      <c r="F66" s="17">
        <f t="shared" si="6"/>
        <v>0</v>
      </c>
      <c r="G66" s="4">
        <f t="shared" si="2"/>
        <v>4.9000000000000004</v>
      </c>
      <c r="H66" s="4" t="e">
        <f t="shared" si="8"/>
        <v>#DIV/0!</v>
      </c>
      <c r="I66" s="31" t="e">
        <f t="shared" si="4"/>
        <v>#DIV/0!</v>
      </c>
    </row>
    <row r="67" spans="1:9" s="3" customFormat="1" ht="12.75" outlineLevel="1" x14ac:dyDescent="0.2">
      <c r="A67" s="16" t="s">
        <v>13</v>
      </c>
      <c r="B67" s="17"/>
      <c r="C67" s="15">
        <f t="shared" si="7"/>
        <v>0</v>
      </c>
      <c r="D67" s="17">
        <f t="shared" si="6"/>
        <v>0.9</v>
      </c>
      <c r="E67" s="17">
        <f t="shared" si="6"/>
        <v>5</v>
      </c>
      <c r="F67" s="17">
        <f t="shared" si="6"/>
        <v>0</v>
      </c>
      <c r="G67" s="4">
        <f t="shared" si="2"/>
        <v>5.9</v>
      </c>
      <c r="H67" s="4" t="e">
        <f t="shared" si="8"/>
        <v>#DIV/0!</v>
      </c>
      <c r="I67" s="31" t="e">
        <f>ROUND(G$85/H67,1)</f>
        <v>#DIV/0!</v>
      </c>
    </row>
    <row r="68" spans="1:9" s="3" customFormat="1" ht="12.75" outlineLevel="1" x14ac:dyDescent="0.2">
      <c r="A68" s="16" t="s">
        <v>14</v>
      </c>
      <c r="B68" s="17"/>
      <c r="C68" s="15">
        <f t="shared" si="7"/>
        <v>0</v>
      </c>
      <c r="D68" s="17">
        <f t="shared" si="6"/>
        <v>1.8</v>
      </c>
      <c r="E68" s="17">
        <f t="shared" si="6"/>
        <v>0</v>
      </c>
      <c r="F68" s="17">
        <f t="shared" si="6"/>
        <v>0</v>
      </c>
      <c r="G68" s="4">
        <f t="shared" si="2"/>
        <v>1.8</v>
      </c>
      <c r="H68" s="4" t="e">
        <f t="shared" si="8"/>
        <v>#DIV/0!</v>
      </c>
      <c r="I68" s="31" t="e">
        <f>ROUND(G$85/H68,1)</f>
        <v>#DIV/0!</v>
      </c>
    </row>
    <row r="69" spans="1:9" s="3" customFormat="1" ht="12.75" outlineLevel="1" x14ac:dyDescent="0.2">
      <c r="A69" s="16" t="s">
        <v>15</v>
      </c>
      <c r="B69" s="17"/>
      <c r="C69" s="15">
        <f t="shared" si="7"/>
        <v>0</v>
      </c>
      <c r="D69" s="17">
        <f t="shared" si="6"/>
        <v>2.7</v>
      </c>
      <c r="E69" s="17">
        <f t="shared" si="6"/>
        <v>0</v>
      </c>
      <c r="F69" s="17">
        <f t="shared" si="6"/>
        <v>0</v>
      </c>
      <c r="G69" s="4">
        <f t="shared" si="2"/>
        <v>2.7</v>
      </c>
      <c r="H69" s="4" t="e">
        <f t="shared" si="8"/>
        <v>#DIV/0!</v>
      </c>
      <c r="I69" s="31" t="e">
        <f t="shared" si="4"/>
        <v>#DIV/0!</v>
      </c>
    </row>
    <row r="70" spans="1:9" s="3" customFormat="1" ht="12.75" outlineLevel="1" x14ac:dyDescent="0.2">
      <c r="A70" s="16" t="s">
        <v>16</v>
      </c>
      <c r="B70" s="17"/>
      <c r="C70" s="15">
        <f t="shared" si="7"/>
        <v>0</v>
      </c>
      <c r="D70" s="17">
        <f t="shared" si="6"/>
        <v>2.7</v>
      </c>
      <c r="E70" s="17">
        <f t="shared" si="6"/>
        <v>1</v>
      </c>
      <c r="F70" s="17">
        <f t="shared" si="6"/>
        <v>0</v>
      </c>
      <c r="G70" s="4">
        <f>SUM(D70:F70)</f>
        <v>3.7</v>
      </c>
      <c r="H70" s="4" t="e">
        <f>ROUND(G70/C70*11,0)</f>
        <v>#DIV/0!</v>
      </c>
      <c r="I70" s="31" t="e">
        <f>ROUND(G$85/H70,1)</f>
        <v>#DIV/0!</v>
      </c>
    </row>
    <row r="71" spans="1:9" s="3" customFormat="1" ht="12.75" outlineLevel="1" x14ac:dyDescent="0.2">
      <c r="A71" s="16" t="s">
        <v>17</v>
      </c>
      <c r="B71" s="17"/>
      <c r="C71" s="15">
        <f t="shared" si="7"/>
        <v>0</v>
      </c>
      <c r="D71" s="17">
        <f t="shared" si="6"/>
        <v>0.9</v>
      </c>
      <c r="E71" s="17">
        <f t="shared" si="6"/>
        <v>0</v>
      </c>
      <c r="F71" s="17">
        <f t="shared" si="6"/>
        <v>0</v>
      </c>
      <c r="G71" s="4">
        <f t="shared" si="2"/>
        <v>0.9</v>
      </c>
      <c r="H71" s="4" t="e">
        <f t="shared" si="8"/>
        <v>#DIV/0!</v>
      </c>
      <c r="I71" s="31" t="e">
        <f>ROUND(G$85/H71,1)</f>
        <v>#DIV/0!</v>
      </c>
    </row>
    <row r="72" spans="1:9" s="6" customFormat="1" ht="12.75" x14ac:dyDescent="0.2">
      <c r="A72" s="18" t="str">
        <f>A31</f>
        <v>Saluzes</v>
      </c>
      <c r="B72" s="4"/>
      <c r="C72" s="33">
        <f>C31</f>
        <v>0.46</v>
      </c>
      <c r="D72" s="4">
        <f>SUM(D73:D84)</f>
        <v>35.1</v>
      </c>
      <c r="E72" s="4">
        <f>SUM(E73:E84)</f>
        <v>35</v>
      </c>
      <c r="F72" s="4">
        <f t="shared" ref="F72" si="9">SUM(F73:F84)</f>
        <v>0</v>
      </c>
      <c r="G72" s="4">
        <f>SUM(D72:F72)</f>
        <v>70.099999999999994</v>
      </c>
      <c r="H72" s="31">
        <f>ROUND(G72/C72,0)</f>
        <v>152</v>
      </c>
      <c r="I72" s="33">
        <f>ROUND(G$85/H72,1)</f>
        <v>2.2000000000000002</v>
      </c>
    </row>
    <row r="73" spans="1:9" s="3" customFormat="1" ht="12.75" outlineLevel="1" x14ac:dyDescent="0.2">
      <c r="A73" s="16" t="s">
        <v>6</v>
      </c>
      <c r="B73" s="17"/>
      <c r="C73" s="15">
        <f>$C$72</f>
        <v>0.46</v>
      </c>
      <c r="D73" s="17">
        <f t="shared" ref="D73:F84" si="10">D$45*D32</f>
        <v>6.3</v>
      </c>
      <c r="E73" s="17">
        <f t="shared" si="10"/>
        <v>0</v>
      </c>
      <c r="F73" s="17">
        <f t="shared" si="10"/>
        <v>0</v>
      </c>
      <c r="G73" s="4">
        <f t="shared" si="2"/>
        <v>6.3</v>
      </c>
      <c r="H73" s="4">
        <f t="shared" ref="H73:H84" si="11">ROUND(G73/C73*11,0)</f>
        <v>151</v>
      </c>
      <c r="I73" s="30">
        <f t="shared" si="4"/>
        <v>2.2000000000000002</v>
      </c>
    </row>
    <row r="74" spans="1:9" s="3" customFormat="1" ht="12.75" outlineLevel="1" x14ac:dyDescent="0.2">
      <c r="A74" s="16" t="s">
        <v>7</v>
      </c>
      <c r="B74" s="17"/>
      <c r="C74" s="15">
        <f>$C$72</f>
        <v>0.46</v>
      </c>
      <c r="D74" s="17">
        <f t="shared" si="10"/>
        <v>1.8</v>
      </c>
      <c r="E74" s="17">
        <f t="shared" si="10"/>
        <v>0</v>
      </c>
      <c r="F74" s="17">
        <f t="shared" si="10"/>
        <v>0</v>
      </c>
      <c r="G74" s="4">
        <f t="shared" si="2"/>
        <v>1.8</v>
      </c>
      <c r="H74" s="4">
        <f t="shared" si="11"/>
        <v>43</v>
      </c>
      <c r="I74" s="30">
        <f t="shared" si="4"/>
        <v>7.9</v>
      </c>
    </row>
    <row r="75" spans="1:9" s="3" customFormat="1" ht="12.75" outlineLevel="1" x14ac:dyDescent="0.2">
      <c r="A75" s="16" t="s">
        <v>8</v>
      </c>
      <c r="B75" s="17"/>
      <c r="C75" s="15">
        <f t="shared" ref="C75:C84" si="12">$C$72</f>
        <v>0.46</v>
      </c>
      <c r="D75" s="17">
        <f t="shared" si="10"/>
        <v>0.9</v>
      </c>
      <c r="E75" s="17">
        <f t="shared" si="10"/>
        <v>1</v>
      </c>
      <c r="F75" s="17">
        <f t="shared" si="10"/>
        <v>0</v>
      </c>
      <c r="G75" s="4">
        <f t="shared" si="2"/>
        <v>1.9</v>
      </c>
      <c r="H75" s="4">
        <f t="shared" si="11"/>
        <v>45</v>
      </c>
      <c r="I75" s="30">
        <f t="shared" si="4"/>
        <v>7.5</v>
      </c>
    </row>
    <row r="76" spans="1:9" s="3" customFormat="1" ht="12.75" outlineLevel="1" x14ac:dyDescent="0.2">
      <c r="A76" s="16" t="s">
        <v>9</v>
      </c>
      <c r="B76" s="17"/>
      <c r="C76" s="15">
        <f t="shared" si="12"/>
        <v>0.46</v>
      </c>
      <c r="D76" s="17">
        <f t="shared" si="10"/>
        <v>3.6</v>
      </c>
      <c r="E76" s="17">
        <f t="shared" si="10"/>
        <v>0</v>
      </c>
      <c r="F76" s="17">
        <f t="shared" si="10"/>
        <v>0</v>
      </c>
      <c r="G76" s="4">
        <f t="shared" si="2"/>
        <v>3.6</v>
      </c>
      <c r="H76" s="4">
        <f t="shared" si="11"/>
        <v>86</v>
      </c>
      <c r="I76" s="30">
        <f t="shared" si="4"/>
        <v>3.9</v>
      </c>
    </row>
    <row r="77" spans="1:9" s="3" customFormat="1" ht="12.75" outlineLevel="1" x14ac:dyDescent="0.2">
      <c r="A77" s="16" t="s">
        <v>10</v>
      </c>
      <c r="B77" s="17"/>
      <c r="C77" s="15">
        <f t="shared" si="12"/>
        <v>0.46</v>
      </c>
      <c r="D77" s="17">
        <f t="shared" si="10"/>
        <v>0.9</v>
      </c>
      <c r="E77" s="17">
        <f t="shared" si="10"/>
        <v>1</v>
      </c>
      <c r="F77" s="17">
        <f t="shared" si="10"/>
        <v>0</v>
      </c>
      <c r="G77" s="4">
        <f t="shared" si="2"/>
        <v>1.9</v>
      </c>
      <c r="H77" s="4">
        <f t="shared" si="11"/>
        <v>45</v>
      </c>
      <c r="I77" s="30">
        <f t="shared" si="4"/>
        <v>7.5</v>
      </c>
    </row>
    <row r="78" spans="1:9" s="3" customFormat="1" ht="12.75" outlineLevel="1" x14ac:dyDescent="0.2">
      <c r="A78" s="16" t="s">
        <v>11</v>
      </c>
      <c r="B78" s="17"/>
      <c r="C78" s="15">
        <f t="shared" si="12"/>
        <v>0.46</v>
      </c>
      <c r="D78" s="17">
        <f t="shared" si="10"/>
        <v>5.4</v>
      </c>
      <c r="E78" s="17">
        <f t="shared" si="10"/>
        <v>2</v>
      </c>
      <c r="F78" s="17">
        <f t="shared" si="10"/>
        <v>0</v>
      </c>
      <c r="G78" s="4">
        <f t="shared" si="2"/>
        <v>7.4</v>
      </c>
      <c r="H78" s="4">
        <f t="shared" si="11"/>
        <v>177</v>
      </c>
      <c r="I78" s="30">
        <f t="shared" si="4"/>
        <v>1.9</v>
      </c>
    </row>
    <row r="79" spans="1:9" s="3" customFormat="1" ht="12.75" outlineLevel="1" x14ac:dyDescent="0.2">
      <c r="A79" s="16" t="s">
        <v>12</v>
      </c>
      <c r="B79" s="17"/>
      <c r="C79" s="15">
        <f t="shared" si="12"/>
        <v>0.46</v>
      </c>
      <c r="D79" s="17">
        <f t="shared" si="10"/>
        <v>0.9</v>
      </c>
      <c r="E79" s="17">
        <f t="shared" si="10"/>
        <v>9</v>
      </c>
      <c r="F79" s="17">
        <f t="shared" si="10"/>
        <v>0</v>
      </c>
      <c r="G79" s="4">
        <f t="shared" si="2"/>
        <v>9.9</v>
      </c>
      <c r="H79" s="4">
        <f t="shared" si="11"/>
        <v>237</v>
      </c>
      <c r="I79" s="30">
        <f t="shared" si="4"/>
        <v>1.4</v>
      </c>
    </row>
    <row r="80" spans="1:9" s="3" customFormat="1" ht="12.75" outlineLevel="1" x14ac:dyDescent="0.2">
      <c r="A80" s="16" t="s">
        <v>13</v>
      </c>
      <c r="B80" s="17"/>
      <c r="C80" s="15">
        <f t="shared" si="12"/>
        <v>0.46</v>
      </c>
      <c r="D80" s="17">
        <f t="shared" si="10"/>
        <v>0.9</v>
      </c>
      <c r="E80" s="17">
        <f t="shared" si="10"/>
        <v>11</v>
      </c>
      <c r="F80" s="17">
        <f t="shared" si="10"/>
        <v>0</v>
      </c>
      <c r="G80" s="4">
        <f t="shared" si="2"/>
        <v>11.9</v>
      </c>
      <c r="H80" s="4">
        <f t="shared" si="11"/>
        <v>285</v>
      </c>
      <c r="I80" s="30">
        <f t="shared" si="4"/>
        <v>1.2</v>
      </c>
    </row>
    <row r="81" spans="1:9" s="3" customFormat="1" ht="12.75" outlineLevel="1" x14ac:dyDescent="0.2">
      <c r="A81" s="16" t="s">
        <v>14</v>
      </c>
      <c r="B81" s="17"/>
      <c r="C81" s="15">
        <f t="shared" si="12"/>
        <v>0.46</v>
      </c>
      <c r="D81" s="17">
        <f t="shared" si="10"/>
        <v>5.4</v>
      </c>
      <c r="E81" s="17">
        <f t="shared" si="10"/>
        <v>4</v>
      </c>
      <c r="F81" s="17">
        <f t="shared" si="10"/>
        <v>0</v>
      </c>
      <c r="G81" s="4">
        <f t="shared" si="2"/>
        <v>9.4</v>
      </c>
      <c r="H81" s="4">
        <f t="shared" si="11"/>
        <v>225</v>
      </c>
      <c r="I81" s="30">
        <f t="shared" si="4"/>
        <v>1.5</v>
      </c>
    </row>
    <row r="82" spans="1:9" s="3" customFormat="1" ht="12.75" outlineLevel="1" x14ac:dyDescent="0.2">
      <c r="A82" s="16" t="s">
        <v>15</v>
      </c>
      <c r="B82" s="17"/>
      <c r="C82" s="15">
        <f t="shared" si="12"/>
        <v>0.46</v>
      </c>
      <c r="D82" s="17">
        <f t="shared" si="10"/>
        <v>3.6</v>
      </c>
      <c r="E82" s="17">
        <f t="shared" si="10"/>
        <v>3</v>
      </c>
      <c r="F82" s="17">
        <f t="shared" si="10"/>
        <v>0</v>
      </c>
      <c r="G82" s="4">
        <f t="shared" si="2"/>
        <v>6.6</v>
      </c>
      <c r="H82" s="4">
        <f t="shared" si="11"/>
        <v>158</v>
      </c>
      <c r="I82" s="30">
        <f t="shared" si="4"/>
        <v>2.1</v>
      </c>
    </row>
    <row r="83" spans="1:9" s="3" customFormat="1" ht="12.75" outlineLevel="1" x14ac:dyDescent="0.2">
      <c r="A83" s="16" t="s">
        <v>16</v>
      </c>
      <c r="B83" s="17"/>
      <c r="C83" s="15">
        <f t="shared" si="12"/>
        <v>0.46</v>
      </c>
      <c r="D83" s="17">
        <f t="shared" si="10"/>
        <v>2.7</v>
      </c>
      <c r="E83" s="17">
        <f t="shared" si="10"/>
        <v>1</v>
      </c>
      <c r="F83" s="17">
        <f t="shared" si="10"/>
        <v>0</v>
      </c>
      <c r="G83" s="4">
        <f t="shared" si="2"/>
        <v>3.7</v>
      </c>
      <c r="H83" s="4">
        <f t="shared" si="11"/>
        <v>88</v>
      </c>
      <c r="I83" s="30">
        <f t="shared" si="4"/>
        <v>3.8</v>
      </c>
    </row>
    <row r="84" spans="1:9" s="3" customFormat="1" ht="12.75" outlineLevel="1" x14ac:dyDescent="0.2">
      <c r="A84" s="16" t="s">
        <v>17</v>
      </c>
      <c r="B84" s="17"/>
      <c r="C84" s="15">
        <f t="shared" si="12"/>
        <v>0.46</v>
      </c>
      <c r="D84" s="17">
        <f t="shared" si="10"/>
        <v>2.7</v>
      </c>
      <c r="E84" s="17">
        <f t="shared" si="10"/>
        <v>3</v>
      </c>
      <c r="F84" s="17">
        <f t="shared" si="10"/>
        <v>0</v>
      </c>
      <c r="G84" s="4">
        <f t="shared" si="2"/>
        <v>5.7</v>
      </c>
      <c r="H84" s="4">
        <f t="shared" si="11"/>
        <v>136</v>
      </c>
      <c r="I84" s="30">
        <f t="shared" si="4"/>
        <v>2.5</v>
      </c>
    </row>
    <row r="85" spans="1:9" s="3" customFormat="1" ht="25.5" x14ac:dyDescent="0.2">
      <c r="A85" s="62" t="s">
        <v>115</v>
      </c>
      <c r="B85" s="33">
        <f>B5+B18+B31</f>
        <v>3.5</v>
      </c>
      <c r="D85" s="20"/>
      <c r="E85" s="20"/>
      <c r="F85" s="27" t="s">
        <v>19</v>
      </c>
      <c r="G85" s="4">
        <f>G46+G59+G72</f>
        <v>337.9</v>
      </c>
      <c r="H85" s="19"/>
      <c r="I85" s="19"/>
    </row>
    <row r="86" spans="1:9" s="3" customFormat="1" ht="51" x14ac:dyDescent="0.2">
      <c r="A86" s="60"/>
      <c r="B86" s="27" t="s">
        <v>18</v>
      </c>
      <c r="C86" s="28">
        <f>C46+C59+C72</f>
        <v>2.06</v>
      </c>
      <c r="D86" s="20"/>
      <c r="E86" s="20"/>
      <c r="F86" s="60"/>
      <c r="G86" s="61"/>
      <c r="H86" s="19"/>
      <c r="I86" s="19"/>
    </row>
    <row r="87" spans="1:9" ht="49.5" customHeight="1" x14ac:dyDescent="0.25">
      <c r="A87" s="19"/>
      <c r="B87" s="21"/>
      <c r="C87" s="21"/>
      <c r="D87" s="21"/>
      <c r="E87" s="21"/>
      <c r="F87" s="21"/>
      <c r="G87" s="112" t="s">
        <v>153</v>
      </c>
      <c r="H87" s="113"/>
      <c r="I87" s="88">
        <f>B85*'Anketu katalogs'!H7</f>
        <v>2.2749999999999999</v>
      </c>
    </row>
    <row r="88" spans="1:9" ht="15" customHeight="1" x14ac:dyDescent="0.25">
      <c r="A88" s="99" t="s">
        <v>114</v>
      </c>
      <c r="B88" s="99"/>
      <c r="C88" s="99"/>
      <c r="D88" s="99"/>
      <c r="E88" s="99"/>
      <c r="F88" s="99"/>
      <c r="G88" s="99"/>
      <c r="H88" s="99"/>
      <c r="I88" s="99"/>
    </row>
    <row r="89" spans="1:9" x14ac:dyDescent="0.25">
      <c r="A89" s="99"/>
      <c r="B89" s="99"/>
      <c r="C89" s="99"/>
      <c r="D89" s="99"/>
      <c r="E89" s="99"/>
      <c r="F89" s="99"/>
      <c r="G89" s="99"/>
      <c r="H89" s="99"/>
      <c r="I89" s="99"/>
    </row>
    <row r="90" spans="1:9" x14ac:dyDescent="0.25">
      <c r="A90" s="99"/>
      <c r="B90" s="99"/>
      <c r="C90" s="99"/>
      <c r="D90" s="99"/>
      <c r="E90" s="99"/>
      <c r="F90" s="99"/>
      <c r="G90" s="99"/>
      <c r="H90" s="99"/>
      <c r="I90" s="99"/>
    </row>
    <row r="91" spans="1:9" ht="57" customHeight="1" x14ac:dyDescent="0.25">
      <c r="A91" s="99"/>
      <c r="B91" s="99"/>
      <c r="C91" s="99"/>
      <c r="D91" s="99"/>
      <c r="E91" s="99"/>
      <c r="F91" s="99"/>
      <c r="G91" s="99"/>
      <c r="H91" s="99"/>
      <c r="I91" s="99"/>
    </row>
  </sheetData>
  <mergeCells count="13">
    <mergeCell ref="A45:C45"/>
    <mergeCell ref="A88:I91"/>
    <mergeCell ref="D44:F44"/>
    <mergeCell ref="G3:G4"/>
    <mergeCell ref="G2:I2"/>
    <mergeCell ref="A2:F2"/>
    <mergeCell ref="A3:A4"/>
    <mergeCell ref="B3:B4"/>
    <mergeCell ref="C3:C4"/>
    <mergeCell ref="D3:F3"/>
    <mergeCell ref="H3:H4"/>
    <mergeCell ref="I3:I4"/>
    <mergeCell ref="G87:H87"/>
  </mergeCells>
  <conditionalFormatting sqref="H46">
    <cfRule type="colorScale" priority="8">
      <colorScale>
        <cfvo type="min"/>
        <cfvo type="percentile" val="50"/>
        <cfvo type="max"/>
        <color rgb="FFF8696B"/>
        <color rgb="FFFFEB84"/>
        <color rgb="FF63BE7B"/>
      </colorScale>
    </cfRule>
  </conditionalFormatting>
  <conditionalFormatting sqref="H46:H71">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H47:H58">
    <cfRule type="colorScale" priority="10">
      <colorScale>
        <cfvo type="min"/>
        <cfvo type="max"/>
        <color rgb="FFFCFCFF"/>
        <color rgb="FF63BE7B"/>
      </colorScale>
    </cfRule>
  </conditionalFormatting>
  <conditionalFormatting sqref="H59">
    <cfRule type="colorScale" priority="7">
      <colorScale>
        <cfvo type="min"/>
        <cfvo type="percentile" val="50"/>
        <cfvo type="max"/>
        <color rgb="FFF8696B"/>
        <color rgb="FFFFEB84"/>
        <color rgb="FF63BE7B"/>
      </colorScale>
    </cfRule>
  </conditionalFormatting>
  <conditionalFormatting sqref="H60:H71">
    <cfRule type="colorScale" priority="9">
      <colorScale>
        <cfvo type="min"/>
        <cfvo type="max"/>
        <color rgb="FFFCFCFF"/>
        <color rgb="FF63BE7B"/>
      </colorScale>
    </cfRule>
  </conditionalFormatting>
  <conditionalFormatting sqref="H72">
    <cfRule type="colorScale" priority="5">
      <colorScale>
        <cfvo type="min"/>
        <cfvo type="percentile" val="50"/>
        <cfvo type="max"/>
        <color rgb="FFF8696B"/>
        <color rgb="FFFFEB84"/>
        <color rgb="FF63BE7B"/>
      </colorScale>
    </cfRule>
  </conditionalFormatting>
  <conditionalFormatting sqref="H72:H84">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H74:H84">
    <cfRule type="colorScale" priority="6">
      <colorScale>
        <cfvo type="min"/>
        <cfvo type="max"/>
        <color rgb="FFFCFCFF"/>
        <color rgb="FF63BE7B"/>
      </colorScale>
    </cfRule>
  </conditionalFormatting>
  <conditionalFormatting sqref="I46:I72">
    <cfRule type="colorScale" priority="1">
      <colorScale>
        <cfvo type="min"/>
        <cfvo type="percentile" val="50"/>
        <cfvo type="max"/>
        <color rgb="FFF8696B"/>
        <color rgb="FFFCFCFF"/>
        <color rgb="FF63BE7B"/>
      </colorScale>
    </cfRule>
  </conditionalFormatting>
  <pageMargins left="0.70866141732283472" right="0.70866141732283472" top="0.74803149606299213" bottom="0.74803149606299213" header="0.31496062992125984" footer="0.31496062992125984"/>
  <pageSetup fitToHeight="0" orientation="landscape" r:id="rId1"/>
  <headerFooter>
    <oddFooter>&amp;L20.12.2021.
Viktors Mihailovs &amp;CSIA Zygon Baltic Consulting
&amp;R&amp;P (&amp;N)</oddFooter>
  </headerFooter>
  <ignoredErrors>
    <ignoredError sqref="D59:F59 D72:F72 H5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9AFE-3C3F-4392-9B02-8BF8E7C11A93}">
  <dimension ref="A1:F63"/>
  <sheetViews>
    <sheetView workbookViewId="0">
      <selection sqref="A1:C1"/>
    </sheetView>
  </sheetViews>
  <sheetFormatPr defaultRowHeight="15" x14ac:dyDescent="0.25"/>
  <cols>
    <col min="1" max="1" width="15" customWidth="1"/>
    <col min="2" max="2" width="16" customWidth="1"/>
    <col min="4" max="6" width="13.140625" bestFit="1" customWidth="1"/>
    <col min="7" max="7" width="49.140625" bestFit="1" customWidth="1"/>
  </cols>
  <sheetData>
    <row r="1" spans="1:6" x14ac:dyDescent="0.25">
      <c r="A1" s="114" t="s">
        <v>93</v>
      </c>
      <c r="B1" s="114"/>
      <c r="C1" s="114"/>
    </row>
    <row r="2" spans="1:6" ht="60" x14ac:dyDescent="0.25">
      <c r="A2" s="35" t="s">
        <v>30</v>
      </c>
      <c r="B2" s="35" t="s">
        <v>25</v>
      </c>
      <c r="C2" s="34" t="s">
        <v>89</v>
      </c>
    </row>
    <row r="3" spans="1:6" x14ac:dyDescent="0.25">
      <c r="A3" s="36" t="s">
        <v>31</v>
      </c>
      <c r="B3" s="37">
        <v>1</v>
      </c>
      <c r="C3" s="37" cm="1">
        <f t="array" ref="C3:C63">MONTH(A3:A63)</f>
        <v>1</v>
      </c>
    </row>
    <row r="4" spans="1:6" x14ac:dyDescent="0.25">
      <c r="A4" s="36" t="s">
        <v>32</v>
      </c>
      <c r="B4" s="37">
        <v>1</v>
      </c>
      <c r="C4" s="37">
        <v>1</v>
      </c>
    </row>
    <row r="5" spans="1:6" x14ac:dyDescent="0.25">
      <c r="A5" s="36" t="s">
        <v>33</v>
      </c>
      <c r="B5" s="37">
        <v>1</v>
      </c>
      <c r="C5" s="37">
        <v>1</v>
      </c>
    </row>
    <row r="6" spans="1:6" x14ac:dyDescent="0.25">
      <c r="A6" s="36" t="s">
        <v>34</v>
      </c>
      <c r="B6" s="37">
        <v>1</v>
      </c>
      <c r="C6" s="37">
        <v>1</v>
      </c>
    </row>
    <row r="7" spans="1:6" x14ac:dyDescent="0.25">
      <c r="A7" s="36" t="s">
        <v>35</v>
      </c>
      <c r="B7" s="37">
        <v>1</v>
      </c>
      <c r="C7" s="37">
        <v>1</v>
      </c>
      <c r="F7" t="s">
        <v>112</v>
      </c>
    </row>
    <row r="8" spans="1:6" x14ac:dyDescent="0.25">
      <c r="A8" s="36" t="s">
        <v>36</v>
      </c>
      <c r="B8" s="37">
        <v>1</v>
      </c>
      <c r="C8" s="37">
        <v>2</v>
      </c>
    </row>
    <row r="9" spans="1:6" x14ac:dyDescent="0.25">
      <c r="A9" s="36" t="s">
        <v>37</v>
      </c>
      <c r="B9" s="37">
        <v>1</v>
      </c>
      <c r="C9" s="37">
        <v>2</v>
      </c>
    </row>
    <row r="10" spans="1:6" x14ac:dyDescent="0.25">
      <c r="A10" s="36" t="s">
        <v>38</v>
      </c>
      <c r="B10" s="37">
        <v>0</v>
      </c>
      <c r="C10" s="37">
        <v>2</v>
      </c>
    </row>
    <row r="11" spans="1:6" x14ac:dyDescent="0.25">
      <c r="A11" s="36" t="s">
        <v>39</v>
      </c>
      <c r="B11" s="37">
        <v>0</v>
      </c>
      <c r="C11" s="37">
        <v>2</v>
      </c>
    </row>
    <row r="12" spans="1:6" x14ac:dyDescent="0.25">
      <c r="A12" s="36" t="s">
        <v>40</v>
      </c>
      <c r="B12" s="37">
        <v>0</v>
      </c>
      <c r="C12" s="37">
        <v>3</v>
      </c>
    </row>
    <row r="13" spans="1:6" x14ac:dyDescent="0.25">
      <c r="A13" s="36" t="s">
        <v>41</v>
      </c>
      <c r="B13" s="37">
        <v>0</v>
      </c>
      <c r="C13" s="37">
        <v>3</v>
      </c>
    </row>
    <row r="14" spans="1:6" x14ac:dyDescent="0.25">
      <c r="A14" s="36" t="s">
        <v>42</v>
      </c>
      <c r="B14" s="37">
        <v>0</v>
      </c>
      <c r="C14" s="37">
        <v>3</v>
      </c>
    </row>
    <row r="15" spans="1:6" x14ac:dyDescent="0.25">
      <c r="A15" s="36" t="s">
        <v>43</v>
      </c>
      <c r="B15" s="37">
        <v>0</v>
      </c>
      <c r="C15" s="37">
        <v>3</v>
      </c>
    </row>
    <row r="16" spans="1:6" x14ac:dyDescent="0.25">
      <c r="A16" s="36" t="s">
        <v>44</v>
      </c>
      <c r="B16" s="37">
        <v>1</v>
      </c>
      <c r="C16" s="37">
        <v>3</v>
      </c>
    </row>
    <row r="17" spans="1:3" x14ac:dyDescent="0.25">
      <c r="A17" s="36" t="s">
        <v>45</v>
      </c>
      <c r="B17" s="37">
        <v>0</v>
      </c>
      <c r="C17" s="37">
        <v>4</v>
      </c>
    </row>
    <row r="18" spans="1:3" x14ac:dyDescent="0.25">
      <c r="A18" s="36" t="s">
        <v>46</v>
      </c>
      <c r="B18" s="37">
        <v>0</v>
      </c>
      <c r="C18" s="37">
        <v>5</v>
      </c>
    </row>
    <row r="19" spans="1:3" x14ac:dyDescent="0.25">
      <c r="A19" s="36" t="s">
        <v>47</v>
      </c>
      <c r="B19" s="37">
        <v>0</v>
      </c>
      <c r="C19" s="37">
        <v>5</v>
      </c>
    </row>
    <row r="20" spans="1:3" x14ac:dyDescent="0.25">
      <c r="A20" s="36" t="s">
        <v>48</v>
      </c>
      <c r="B20" s="37">
        <v>1</v>
      </c>
      <c r="C20" s="37">
        <v>6</v>
      </c>
    </row>
    <row r="21" spans="1:3" x14ac:dyDescent="0.25">
      <c r="A21" s="36" t="s">
        <v>49</v>
      </c>
      <c r="B21" s="37">
        <v>0</v>
      </c>
      <c r="C21" s="37">
        <v>6</v>
      </c>
    </row>
    <row r="22" spans="1:3" x14ac:dyDescent="0.25">
      <c r="A22" s="36" t="s">
        <v>50</v>
      </c>
      <c r="B22" s="37">
        <v>1</v>
      </c>
      <c r="C22" s="37">
        <v>6</v>
      </c>
    </row>
    <row r="23" spans="1:3" x14ac:dyDescent="0.25">
      <c r="A23" s="36" t="s">
        <v>51</v>
      </c>
      <c r="B23" s="37">
        <v>0</v>
      </c>
      <c r="C23" s="37">
        <v>6</v>
      </c>
    </row>
    <row r="24" spans="1:3" x14ac:dyDescent="0.25">
      <c r="A24" s="36" t="s">
        <v>90</v>
      </c>
      <c r="B24" s="37">
        <v>0</v>
      </c>
      <c r="C24" s="37">
        <v>6</v>
      </c>
    </row>
    <row r="25" spans="1:3" x14ac:dyDescent="0.25">
      <c r="A25" s="36" t="s">
        <v>52</v>
      </c>
      <c r="B25" s="37">
        <v>0</v>
      </c>
      <c r="C25" s="37">
        <v>6</v>
      </c>
    </row>
    <row r="26" spans="1:3" x14ac:dyDescent="0.25">
      <c r="A26" s="36" t="s">
        <v>53</v>
      </c>
      <c r="B26" s="37">
        <v>0</v>
      </c>
      <c r="C26" s="37">
        <v>7</v>
      </c>
    </row>
    <row r="27" spans="1:3" x14ac:dyDescent="0.25">
      <c r="A27" s="36" t="s">
        <v>54</v>
      </c>
      <c r="B27" s="37">
        <v>1</v>
      </c>
      <c r="C27" s="37">
        <v>7</v>
      </c>
    </row>
    <row r="28" spans="1:3" x14ac:dyDescent="0.25">
      <c r="A28" s="36" t="s">
        <v>55</v>
      </c>
      <c r="B28" s="37">
        <v>0</v>
      </c>
      <c r="C28" s="37">
        <v>7</v>
      </c>
    </row>
    <row r="29" spans="1:3" x14ac:dyDescent="0.25">
      <c r="A29" s="36" t="s">
        <v>56</v>
      </c>
      <c r="B29" s="37">
        <v>1</v>
      </c>
      <c r="C29" s="37">
        <v>7</v>
      </c>
    </row>
    <row r="30" spans="1:3" x14ac:dyDescent="0.25">
      <c r="A30" s="36" t="s">
        <v>57</v>
      </c>
      <c r="B30" s="37">
        <v>0</v>
      </c>
      <c r="C30" s="37">
        <v>7</v>
      </c>
    </row>
    <row r="31" spans="1:3" x14ac:dyDescent="0.25">
      <c r="A31" s="36" t="s">
        <v>58</v>
      </c>
      <c r="B31" s="37">
        <v>1</v>
      </c>
      <c r="C31" s="37">
        <v>7</v>
      </c>
    </row>
    <row r="32" spans="1:3" x14ac:dyDescent="0.25">
      <c r="A32" s="36" t="s">
        <v>59</v>
      </c>
      <c r="B32" s="37">
        <v>1</v>
      </c>
      <c r="C32" s="37">
        <v>7</v>
      </c>
    </row>
    <row r="33" spans="1:3" x14ac:dyDescent="0.25">
      <c r="A33" s="36" t="s">
        <v>60</v>
      </c>
      <c r="B33" s="37">
        <v>0</v>
      </c>
      <c r="C33" s="37">
        <v>8</v>
      </c>
    </row>
    <row r="34" spans="1:3" x14ac:dyDescent="0.25">
      <c r="A34" s="36" t="s">
        <v>61</v>
      </c>
      <c r="B34" s="37">
        <v>0</v>
      </c>
      <c r="C34" s="37">
        <v>8</v>
      </c>
    </row>
    <row r="35" spans="1:3" x14ac:dyDescent="0.25">
      <c r="A35" s="36" t="s">
        <v>62</v>
      </c>
      <c r="B35" s="37">
        <v>0</v>
      </c>
      <c r="C35" s="37">
        <v>8</v>
      </c>
    </row>
    <row r="36" spans="1:3" x14ac:dyDescent="0.25">
      <c r="A36" s="36" t="s">
        <v>63</v>
      </c>
      <c r="B36" s="37">
        <v>0</v>
      </c>
      <c r="C36" s="37">
        <v>8</v>
      </c>
    </row>
    <row r="37" spans="1:3" x14ac:dyDescent="0.25">
      <c r="A37" s="36" t="s">
        <v>64</v>
      </c>
      <c r="B37" s="37">
        <v>0</v>
      </c>
      <c r="C37" s="37">
        <v>8</v>
      </c>
    </row>
    <row r="38" spans="1:3" x14ac:dyDescent="0.25">
      <c r="A38" s="36" t="s">
        <v>65</v>
      </c>
      <c r="B38" s="37">
        <v>1</v>
      </c>
      <c r="C38" s="37">
        <v>8</v>
      </c>
    </row>
    <row r="39" spans="1:3" x14ac:dyDescent="0.25">
      <c r="A39" s="36" t="s">
        <v>66</v>
      </c>
      <c r="B39" s="37">
        <v>1</v>
      </c>
      <c r="C39" s="37">
        <v>9</v>
      </c>
    </row>
    <row r="40" spans="1:3" x14ac:dyDescent="0.25">
      <c r="A40" s="36" t="s">
        <v>67</v>
      </c>
      <c r="B40" s="37">
        <v>1</v>
      </c>
      <c r="C40" s="37">
        <v>9</v>
      </c>
    </row>
    <row r="41" spans="1:3" x14ac:dyDescent="0.25">
      <c r="A41" s="36" t="s">
        <v>68</v>
      </c>
      <c r="B41" s="37">
        <v>4</v>
      </c>
      <c r="C41" s="37">
        <v>9</v>
      </c>
    </row>
    <row r="42" spans="1:3" x14ac:dyDescent="0.25">
      <c r="A42" s="36" t="s">
        <v>69</v>
      </c>
      <c r="B42" s="37">
        <v>1</v>
      </c>
      <c r="C42" s="37">
        <v>9</v>
      </c>
    </row>
    <row r="43" spans="1:3" x14ac:dyDescent="0.25">
      <c r="A43" s="36" t="s">
        <v>70</v>
      </c>
      <c r="B43" s="37">
        <v>1</v>
      </c>
      <c r="C43" s="37">
        <v>9</v>
      </c>
    </row>
    <row r="44" spans="1:3" x14ac:dyDescent="0.25">
      <c r="A44" s="36" t="s">
        <v>71</v>
      </c>
      <c r="B44" s="37">
        <v>1</v>
      </c>
      <c r="C44" s="37">
        <v>9</v>
      </c>
    </row>
    <row r="45" spans="1:3" x14ac:dyDescent="0.25">
      <c r="A45" s="36" t="s">
        <v>72</v>
      </c>
      <c r="B45" s="37">
        <v>0</v>
      </c>
      <c r="C45" s="37">
        <v>9</v>
      </c>
    </row>
    <row r="46" spans="1:3" x14ac:dyDescent="0.25">
      <c r="A46" s="36" t="s">
        <v>73</v>
      </c>
      <c r="B46" s="37">
        <v>1</v>
      </c>
      <c r="C46" s="37">
        <v>10</v>
      </c>
    </row>
    <row r="47" spans="1:3" x14ac:dyDescent="0.25">
      <c r="A47" s="36" t="s">
        <v>74</v>
      </c>
      <c r="B47" s="37">
        <v>0</v>
      </c>
      <c r="C47" s="37">
        <v>10</v>
      </c>
    </row>
    <row r="48" spans="1:3" x14ac:dyDescent="0.25">
      <c r="A48" s="36" t="s">
        <v>75</v>
      </c>
      <c r="B48" s="37">
        <v>0</v>
      </c>
      <c r="C48" s="37">
        <v>10</v>
      </c>
    </row>
    <row r="49" spans="1:3" x14ac:dyDescent="0.25">
      <c r="A49" s="36" t="s">
        <v>91</v>
      </c>
      <c r="B49" s="37">
        <v>1</v>
      </c>
      <c r="C49" s="37">
        <v>10</v>
      </c>
    </row>
    <row r="50" spans="1:3" x14ac:dyDescent="0.25">
      <c r="A50" s="36" t="s">
        <v>76</v>
      </c>
      <c r="B50" s="37">
        <v>2</v>
      </c>
      <c r="C50" s="37">
        <v>11</v>
      </c>
    </row>
    <row r="51" spans="1:3" x14ac:dyDescent="0.25">
      <c r="A51" s="36" t="s">
        <v>77</v>
      </c>
      <c r="B51" s="37">
        <v>1</v>
      </c>
      <c r="C51" s="37">
        <v>11</v>
      </c>
    </row>
    <row r="52" spans="1:3" x14ac:dyDescent="0.25">
      <c r="A52" s="36" t="s">
        <v>78</v>
      </c>
      <c r="B52" s="37">
        <v>1</v>
      </c>
      <c r="C52" s="37">
        <v>11</v>
      </c>
    </row>
    <row r="53" spans="1:3" x14ac:dyDescent="0.25">
      <c r="A53" s="36" t="s">
        <v>79</v>
      </c>
      <c r="B53" s="37">
        <v>1</v>
      </c>
      <c r="C53" s="37">
        <v>11</v>
      </c>
    </row>
    <row r="54" spans="1:3" x14ac:dyDescent="0.25">
      <c r="A54" s="36" t="s">
        <v>80</v>
      </c>
      <c r="B54" s="37">
        <v>2</v>
      </c>
      <c r="C54" s="37">
        <v>11</v>
      </c>
    </row>
    <row r="55" spans="1:3" x14ac:dyDescent="0.25">
      <c r="A55" s="36" t="s">
        <v>81</v>
      </c>
      <c r="B55" s="37">
        <v>0</v>
      </c>
      <c r="C55" s="37">
        <v>11</v>
      </c>
    </row>
    <row r="56" spans="1:3" x14ac:dyDescent="0.25">
      <c r="A56" s="36" t="s">
        <v>82</v>
      </c>
      <c r="B56" s="37">
        <v>1</v>
      </c>
      <c r="C56" s="37">
        <v>12</v>
      </c>
    </row>
    <row r="57" spans="1:3" x14ac:dyDescent="0.25">
      <c r="A57" s="36" t="s">
        <v>83</v>
      </c>
      <c r="B57" s="37">
        <v>1</v>
      </c>
      <c r="C57" s="37">
        <v>12</v>
      </c>
    </row>
    <row r="58" spans="1:3" x14ac:dyDescent="0.25">
      <c r="A58" s="36" t="s">
        <v>84</v>
      </c>
      <c r="B58" s="37">
        <v>1</v>
      </c>
      <c r="C58" s="37">
        <v>12</v>
      </c>
    </row>
    <row r="59" spans="1:3" x14ac:dyDescent="0.25">
      <c r="A59" s="36" t="s">
        <v>85</v>
      </c>
      <c r="B59" s="37">
        <v>1</v>
      </c>
      <c r="C59" s="37">
        <v>12</v>
      </c>
    </row>
    <row r="60" spans="1:3" x14ac:dyDescent="0.25">
      <c r="A60" s="36" t="s">
        <v>86</v>
      </c>
      <c r="B60" s="37">
        <v>2</v>
      </c>
      <c r="C60" s="37">
        <v>12</v>
      </c>
    </row>
    <row r="61" spans="1:3" x14ac:dyDescent="0.25">
      <c r="A61" s="36" t="s">
        <v>92</v>
      </c>
      <c r="B61" s="37">
        <v>2</v>
      </c>
      <c r="C61" s="37">
        <v>12</v>
      </c>
    </row>
    <row r="62" spans="1:3" x14ac:dyDescent="0.25">
      <c r="A62" s="36" t="s">
        <v>87</v>
      </c>
      <c r="B62" s="37">
        <v>1</v>
      </c>
      <c r="C62" s="37">
        <v>12</v>
      </c>
    </row>
    <row r="63" spans="1:3" x14ac:dyDescent="0.25">
      <c r="A63" s="36" t="s">
        <v>88</v>
      </c>
      <c r="B63" s="37">
        <v>1</v>
      </c>
      <c r="C63" s="37">
        <v>12</v>
      </c>
    </row>
  </sheetData>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BDE8-6FB0-4508-A4A9-B172AA0AEBA2}">
  <sheetPr>
    <pageSetUpPr fitToPage="1"/>
  </sheetPr>
  <dimension ref="A1:K8"/>
  <sheetViews>
    <sheetView showGridLines="0" zoomScale="145" zoomScaleNormal="145" workbookViewId="0">
      <pane ySplit="2" topLeftCell="A3" activePane="bottomLeft" state="frozen"/>
      <selection pane="bottomLeft"/>
    </sheetView>
  </sheetViews>
  <sheetFormatPr defaultColWidth="8.7109375" defaultRowHeight="15" x14ac:dyDescent="0.25"/>
  <cols>
    <col min="1" max="1" width="37.42578125" style="52" customWidth="1"/>
    <col min="2" max="7" width="4.5703125" style="40" customWidth="1"/>
    <col min="8" max="8" width="8.7109375" style="40"/>
    <col min="9" max="9" width="19.28515625" style="40" customWidth="1"/>
    <col min="10" max="10" width="2.85546875" style="40" customWidth="1"/>
    <col min="11" max="16384" width="8.7109375" style="40"/>
  </cols>
  <sheetData>
    <row r="1" spans="1:11" ht="18.75" x14ac:dyDescent="0.25">
      <c r="A1" s="39" t="s">
        <v>95</v>
      </c>
    </row>
    <row r="2" spans="1:11" s="44" customFormat="1" ht="105.75" x14ac:dyDescent="0.25">
      <c r="A2" s="41" t="s">
        <v>104</v>
      </c>
      <c r="B2" s="42" t="s">
        <v>105</v>
      </c>
      <c r="C2" s="42" t="s">
        <v>106</v>
      </c>
      <c r="D2" s="42" t="s">
        <v>107</v>
      </c>
      <c r="E2" s="42" t="s">
        <v>108</v>
      </c>
      <c r="F2" s="42" t="s">
        <v>109</v>
      </c>
      <c r="G2" s="42" t="s">
        <v>110</v>
      </c>
      <c r="H2" s="43" t="s">
        <v>96</v>
      </c>
      <c r="I2" s="43" t="s">
        <v>113</v>
      </c>
    </row>
    <row r="3" spans="1:11" x14ac:dyDescent="0.25">
      <c r="A3" s="45" t="s">
        <v>97</v>
      </c>
      <c r="B3" s="46" t="s">
        <v>98</v>
      </c>
      <c r="C3" s="47"/>
      <c r="D3" s="47"/>
      <c r="E3" s="47"/>
      <c r="F3" s="47"/>
      <c r="G3" s="47"/>
      <c r="H3" s="48"/>
      <c r="I3" s="48"/>
    </row>
    <row r="4" spans="1:11" x14ac:dyDescent="0.25">
      <c r="A4" s="49" t="s">
        <v>100</v>
      </c>
      <c r="B4" s="83">
        <v>0.9</v>
      </c>
      <c r="C4" s="83">
        <v>0.8</v>
      </c>
      <c r="D4" s="83">
        <v>0.6</v>
      </c>
      <c r="E4" s="83">
        <v>0.5</v>
      </c>
      <c r="F4" s="83">
        <v>1</v>
      </c>
      <c r="G4" s="83">
        <v>1</v>
      </c>
      <c r="H4" s="50">
        <f>ROUND(AVERAGEIFS(B4:G4,B4:G4,"&lt;&gt;"),2)</f>
        <v>0.8</v>
      </c>
      <c r="I4" s="51">
        <f>ROUND(H4/$H$4,1)</f>
        <v>1</v>
      </c>
      <c r="K4" s="40" t="s">
        <v>116</v>
      </c>
    </row>
    <row r="5" spans="1:11" x14ac:dyDescent="0.25">
      <c r="A5" s="49" t="s">
        <v>102</v>
      </c>
      <c r="B5" s="84">
        <v>1</v>
      </c>
      <c r="C5" s="84">
        <v>1</v>
      </c>
      <c r="D5" s="84">
        <v>1</v>
      </c>
      <c r="E5" s="84">
        <v>1</v>
      </c>
      <c r="F5" s="84">
        <v>0.2</v>
      </c>
      <c r="G5" s="84">
        <v>0.3</v>
      </c>
      <c r="H5" s="50">
        <f>ROUND(AVERAGEIFS(B5:G5,B5:G5,"&lt;&gt;"),2)</f>
        <v>0.75</v>
      </c>
      <c r="I5" s="51">
        <f>ROUND(H5/$H$4,1)</f>
        <v>0.9</v>
      </c>
    </row>
    <row r="6" spans="1:11" ht="25.5" x14ac:dyDescent="0.25">
      <c r="A6" s="56" t="s">
        <v>101</v>
      </c>
      <c r="B6" s="85">
        <v>0.5</v>
      </c>
      <c r="C6" s="85">
        <v>0.5</v>
      </c>
      <c r="D6" s="85">
        <v>0.4</v>
      </c>
      <c r="E6" s="85">
        <v>0.2</v>
      </c>
      <c r="F6" s="85">
        <v>1</v>
      </c>
      <c r="G6" s="85">
        <v>1</v>
      </c>
      <c r="H6" s="51">
        <f>ROUND(AVERAGEIFS(B6:G6,B6:G6,"&lt;&gt;"),2)</f>
        <v>0.6</v>
      </c>
      <c r="I6" s="51">
        <f>ROUND(H6/$H$4,1)</f>
        <v>0.8</v>
      </c>
    </row>
    <row r="7" spans="1:11" x14ac:dyDescent="0.25">
      <c r="A7" s="54" t="s">
        <v>99</v>
      </c>
      <c r="B7" s="86">
        <v>0.8</v>
      </c>
      <c r="C7" s="86">
        <v>0.8</v>
      </c>
      <c r="D7" s="86">
        <v>0.5</v>
      </c>
      <c r="E7" s="86">
        <v>0.6</v>
      </c>
      <c r="F7" s="86">
        <v>0.6</v>
      </c>
      <c r="G7" s="86">
        <v>0.6</v>
      </c>
      <c r="H7" s="55">
        <f>ROUND(AVERAGEIFS(B7:G7,B7:G7,"&lt;&gt;"),2)</f>
        <v>0.65</v>
      </c>
      <c r="I7" s="59"/>
    </row>
    <row r="8" spans="1:11" ht="30" x14ac:dyDescent="0.25">
      <c r="A8" s="57" t="s">
        <v>111</v>
      </c>
      <c r="B8" s="58">
        <v>1</v>
      </c>
      <c r="C8" s="58">
        <v>1</v>
      </c>
      <c r="D8" s="58">
        <v>0.8</v>
      </c>
      <c r="E8" s="58">
        <v>0.1</v>
      </c>
      <c r="F8" s="58">
        <v>0.1</v>
      </c>
      <c r="G8" s="58">
        <v>0.5</v>
      </c>
    </row>
  </sheetData>
  <phoneticPr fontId="20" type="noConversion"/>
  <pageMargins left="0.70866141732283472" right="0.70866141732283472" top="0.74803149606299213" bottom="0.74803149606299213" header="0.31496062992125984" footer="0.31496062992125984"/>
  <pageSetup paperSize="9" scale="76" fitToHeight="0" orientation="landscape" r:id="rId1"/>
  <headerFooter>
    <oddFooter>&amp;L20.12.2021.
Viktors Mihailovs&amp;CSIA Zygon Baltic Consulting&amp;R&amp;P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BFFE-8795-47A8-A7C7-D4961E39192F}">
  <dimension ref="A1:D39"/>
  <sheetViews>
    <sheetView showGridLines="0" zoomScale="145" zoomScaleNormal="145" workbookViewId="0"/>
  </sheetViews>
  <sheetFormatPr defaultColWidth="8.7109375" defaultRowHeight="12.75" x14ac:dyDescent="0.2"/>
  <cols>
    <col min="1" max="1" width="76.140625" style="70" customWidth="1"/>
    <col min="2" max="2" width="38.85546875" style="65" customWidth="1"/>
    <col min="3" max="3" width="26.28515625" style="65" customWidth="1"/>
    <col min="4" max="16384" width="8.7109375" style="65"/>
  </cols>
  <sheetData>
    <row r="1" spans="1:4" x14ac:dyDescent="0.2">
      <c r="A1" s="64" t="s">
        <v>117</v>
      </c>
    </row>
    <row r="2" spans="1:4" s="67" customFormat="1" ht="6.75" x14ac:dyDescent="0.15">
      <c r="A2" s="66"/>
    </row>
    <row r="3" spans="1:4" ht="15.75" x14ac:dyDescent="0.2">
      <c r="A3" s="115" t="s">
        <v>118</v>
      </c>
      <c r="B3" s="115"/>
      <c r="C3" s="115"/>
    </row>
    <row r="4" spans="1:4" s="67" customFormat="1" ht="6.75" x14ac:dyDescent="0.15">
      <c r="A4" s="66"/>
    </row>
    <row r="5" spans="1:4" x14ac:dyDescent="0.2">
      <c r="A5" s="68" t="s">
        <v>119</v>
      </c>
    </row>
    <row r="6" spans="1:4" ht="29.45" customHeight="1" x14ac:dyDescent="0.2">
      <c r="A6" s="117" t="s">
        <v>120</v>
      </c>
      <c r="B6" s="117"/>
      <c r="C6" s="117"/>
    </row>
    <row r="7" spans="1:4" s="67" customFormat="1" ht="6.75" x14ac:dyDescent="0.15">
      <c r="A7" s="69"/>
      <c r="B7" s="69"/>
      <c r="C7" s="69"/>
    </row>
    <row r="8" spans="1:4" x14ac:dyDescent="0.2">
      <c r="A8" s="68" t="s">
        <v>121</v>
      </c>
    </row>
    <row r="9" spans="1:4" ht="59.25" customHeight="1" x14ac:dyDescent="0.2">
      <c r="A9" s="119" t="s">
        <v>122</v>
      </c>
      <c r="B9" s="119"/>
      <c r="C9" s="119"/>
    </row>
    <row r="10" spans="1:4" x14ac:dyDescent="0.2">
      <c r="A10" s="120" t="s">
        <v>123</v>
      </c>
      <c r="B10" s="117"/>
      <c r="C10" s="117"/>
      <c r="D10" s="87"/>
    </row>
    <row r="11" spans="1:4" x14ac:dyDescent="0.2">
      <c r="A11" s="121" t="s">
        <v>124</v>
      </c>
      <c r="B11" s="121"/>
      <c r="C11" s="121"/>
    </row>
    <row r="12" spans="1:4" s="67" customFormat="1" ht="9" customHeight="1" x14ac:dyDescent="0.15">
      <c r="A12" s="69"/>
      <c r="B12" s="69"/>
      <c r="C12" s="69"/>
    </row>
    <row r="13" spans="1:4" x14ac:dyDescent="0.2">
      <c r="A13" s="70" t="s">
        <v>125</v>
      </c>
      <c r="B13" s="71" t="s">
        <v>29</v>
      </c>
    </row>
    <row r="14" spans="1:4" x14ac:dyDescent="0.2">
      <c r="A14" s="70" t="s">
        <v>127</v>
      </c>
      <c r="B14" s="72" t="s">
        <v>145</v>
      </c>
    </row>
    <row r="15" spans="1:4" ht="30.6" customHeight="1" x14ac:dyDescent="0.2">
      <c r="A15" s="70" t="s">
        <v>129</v>
      </c>
      <c r="B15" s="78" t="s">
        <v>148</v>
      </c>
    </row>
    <row r="16" spans="1:4" x14ac:dyDescent="0.2">
      <c r="A16" s="70" t="s">
        <v>131</v>
      </c>
      <c r="B16" s="72" t="s">
        <v>149</v>
      </c>
    </row>
    <row r="17" spans="1:3" s="67" customFormat="1" ht="6.75" x14ac:dyDescent="0.15">
      <c r="A17" s="66"/>
    </row>
    <row r="18" spans="1:3" ht="38.25" x14ac:dyDescent="0.2">
      <c r="A18" s="74" t="s">
        <v>97</v>
      </c>
      <c r="B18" s="75" t="s">
        <v>133</v>
      </c>
      <c r="C18" s="75" t="s">
        <v>98</v>
      </c>
    </row>
    <row r="19" spans="1:3" x14ac:dyDescent="0.2">
      <c r="A19" s="49" t="s">
        <v>100</v>
      </c>
      <c r="B19" s="76" t="s">
        <v>135</v>
      </c>
      <c r="C19" s="91">
        <v>0.9</v>
      </c>
    </row>
    <row r="20" spans="1:3" x14ac:dyDescent="0.2">
      <c r="A20" s="49" t="s">
        <v>102</v>
      </c>
      <c r="B20" s="76" t="s">
        <v>135</v>
      </c>
      <c r="C20" s="91">
        <v>0.5</v>
      </c>
    </row>
    <row r="21" spans="1:3" x14ac:dyDescent="0.2">
      <c r="A21" s="49" t="s">
        <v>101</v>
      </c>
      <c r="B21" s="76" t="s">
        <v>135</v>
      </c>
      <c r="C21" s="91">
        <v>0.5</v>
      </c>
    </row>
    <row r="22" spans="1:3" s="67" customFormat="1" ht="6.75" x14ac:dyDescent="0.15">
      <c r="A22" s="66"/>
    </row>
    <row r="23" spans="1:3" ht="24.95" customHeight="1" x14ac:dyDescent="0.2">
      <c r="A23" s="116" t="s">
        <v>142</v>
      </c>
      <c r="B23" s="116"/>
      <c r="C23" s="92">
        <v>1</v>
      </c>
    </row>
    <row r="24" spans="1:3" x14ac:dyDescent="0.2">
      <c r="A24" s="117" t="s">
        <v>143</v>
      </c>
      <c r="B24" s="117"/>
      <c r="C24" s="117"/>
    </row>
    <row r="25" spans="1:3" ht="59.1" customHeight="1" x14ac:dyDescent="0.2">
      <c r="A25" s="118"/>
      <c r="B25" s="118"/>
      <c r="C25" s="118"/>
    </row>
    <row r="27" spans="1:3" x14ac:dyDescent="0.2">
      <c r="A27" s="65"/>
    </row>
    <row r="28" spans="1:3" x14ac:dyDescent="0.2">
      <c r="A28" s="65"/>
    </row>
    <row r="29" spans="1:3" hidden="1" x14ac:dyDescent="0.2">
      <c r="A29" s="79" t="s">
        <v>146</v>
      </c>
      <c r="B29" s="79" t="s">
        <v>147</v>
      </c>
      <c r="C29" s="79" t="s">
        <v>98</v>
      </c>
    </row>
    <row r="30" spans="1:3" hidden="1" x14ac:dyDescent="0.2">
      <c r="A30" s="80" t="s">
        <v>28</v>
      </c>
      <c r="B30" s="81" t="s">
        <v>135</v>
      </c>
      <c r="C30" s="82">
        <v>1</v>
      </c>
    </row>
    <row r="31" spans="1:3" hidden="1" x14ac:dyDescent="0.2">
      <c r="A31" s="80" t="s">
        <v>27</v>
      </c>
      <c r="B31" s="81" t="s">
        <v>140</v>
      </c>
      <c r="C31" s="82">
        <v>0.9</v>
      </c>
    </row>
    <row r="32" spans="1:3" hidden="1" x14ac:dyDescent="0.2">
      <c r="A32" s="80" t="s">
        <v>29</v>
      </c>
      <c r="B32" s="80"/>
      <c r="C32" s="82">
        <v>0.8</v>
      </c>
    </row>
    <row r="33" spans="1:3" hidden="1" x14ac:dyDescent="0.2">
      <c r="A33" s="80"/>
      <c r="B33" s="80"/>
      <c r="C33" s="82">
        <v>0.7</v>
      </c>
    </row>
    <row r="34" spans="1:3" hidden="1" x14ac:dyDescent="0.2">
      <c r="A34" s="80"/>
      <c r="B34" s="80"/>
      <c r="C34" s="82">
        <v>0.6</v>
      </c>
    </row>
    <row r="35" spans="1:3" hidden="1" x14ac:dyDescent="0.2">
      <c r="A35" s="80"/>
      <c r="B35" s="80"/>
      <c r="C35" s="82">
        <v>0.5</v>
      </c>
    </row>
    <row r="36" spans="1:3" hidden="1" x14ac:dyDescent="0.2">
      <c r="A36" s="80"/>
      <c r="B36" s="80"/>
      <c r="C36" s="82">
        <v>0.4</v>
      </c>
    </row>
    <row r="37" spans="1:3" hidden="1" x14ac:dyDescent="0.2">
      <c r="A37" s="80"/>
      <c r="B37" s="80"/>
      <c r="C37" s="82">
        <v>0.3</v>
      </c>
    </row>
    <row r="38" spans="1:3" hidden="1" x14ac:dyDescent="0.2">
      <c r="A38" s="80"/>
      <c r="B38" s="80"/>
      <c r="C38" s="82">
        <v>0.2</v>
      </c>
    </row>
    <row r="39" spans="1:3" ht="15" hidden="1" x14ac:dyDescent="0.25">
      <c r="A39"/>
      <c r="B39"/>
      <c r="C39" s="82">
        <v>0.1</v>
      </c>
    </row>
  </sheetData>
  <dataConsolidate/>
  <mergeCells count="8">
    <mergeCell ref="A3:C3"/>
    <mergeCell ref="A23:B23"/>
    <mergeCell ref="A24:C24"/>
    <mergeCell ref="A25:C25"/>
    <mergeCell ref="A6:C6"/>
    <mergeCell ref="A9:C9"/>
    <mergeCell ref="A10:C10"/>
    <mergeCell ref="A11:C11"/>
  </mergeCells>
  <conditionalFormatting sqref="A25:C25">
    <cfRule type="expression" dxfId="3" priority="2" stopIfTrue="1">
      <formula>$C$23=1</formula>
    </cfRule>
  </conditionalFormatting>
  <conditionalFormatting sqref="C19:C21">
    <cfRule type="expression" dxfId="2" priority="1">
      <formula>B19="Nē"</formula>
    </cfRule>
  </conditionalFormatting>
  <dataValidations count="3">
    <dataValidation type="list" allowBlank="1" showInputMessage="1" showErrorMessage="1" sqref="C19:C21" xr:uid="{5B5E3A7A-23FA-47BC-9CEF-8D6A9F720982}">
      <formula1>$C$30:$C$39</formula1>
    </dataValidation>
    <dataValidation type="list" allowBlank="1" showInputMessage="1" showErrorMessage="1" sqref="B19:B21" xr:uid="{31AFA0D3-3B38-4ACE-911D-0B59F08CE454}">
      <formula1>$B$30:$B$31</formula1>
    </dataValidation>
    <dataValidation type="list" allowBlank="1" showInputMessage="1" showErrorMessage="1" sqref="B13" xr:uid="{13B951E4-30D5-48F5-90BD-52322FC4E6EE}">
      <formula1>$A$30:$A$32</formula1>
    </dataValidation>
  </dataValidations>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2F9E-D9E7-47C8-98D9-AD9FF223E6DB}">
  <sheetPr>
    <pageSetUpPr fitToPage="1"/>
  </sheetPr>
  <dimension ref="A1:C34"/>
  <sheetViews>
    <sheetView showGridLines="0" zoomScaleNormal="100" workbookViewId="0"/>
  </sheetViews>
  <sheetFormatPr defaultColWidth="8.85546875" defaultRowHeight="12.75" x14ac:dyDescent="0.2"/>
  <cols>
    <col min="1" max="1" width="76.140625" style="70" customWidth="1"/>
    <col min="2" max="2" width="38.85546875" style="65" customWidth="1"/>
    <col min="3" max="3" width="26.140625" style="65" customWidth="1"/>
    <col min="4" max="16384" width="8.85546875" style="65"/>
  </cols>
  <sheetData>
    <row r="1" spans="1:3" x14ac:dyDescent="0.2">
      <c r="A1" s="64" t="s">
        <v>117</v>
      </c>
    </row>
    <row r="2" spans="1:3" s="67" customFormat="1" ht="6.75" x14ac:dyDescent="0.15">
      <c r="A2" s="66"/>
    </row>
    <row r="3" spans="1:3" ht="15.75" x14ac:dyDescent="0.2">
      <c r="A3" s="115" t="s">
        <v>118</v>
      </c>
      <c r="B3" s="115"/>
      <c r="C3" s="115"/>
    </row>
    <row r="4" spans="1:3" s="67" customFormat="1" ht="6.75" x14ac:dyDescent="0.15">
      <c r="A4" s="66"/>
    </row>
    <row r="5" spans="1:3" x14ac:dyDescent="0.2">
      <c r="A5" s="68" t="s">
        <v>119</v>
      </c>
    </row>
    <row r="6" spans="1:3" ht="29.45" customHeight="1" x14ac:dyDescent="0.2">
      <c r="A6" s="117" t="s">
        <v>120</v>
      </c>
      <c r="B6" s="117"/>
      <c r="C6" s="117"/>
    </row>
    <row r="7" spans="1:3" s="67" customFormat="1" ht="6.75" x14ac:dyDescent="0.15">
      <c r="A7" s="69"/>
      <c r="B7" s="69"/>
      <c r="C7" s="69"/>
    </row>
    <row r="8" spans="1:3" x14ac:dyDescent="0.2">
      <c r="A8" s="68" t="s">
        <v>121</v>
      </c>
    </row>
    <row r="9" spans="1:3" ht="53.1" customHeight="1" x14ac:dyDescent="0.2">
      <c r="A9" s="117" t="s">
        <v>122</v>
      </c>
      <c r="B9" s="117"/>
      <c r="C9" s="117"/>
    </row>
    <row r="10" spans="1:3" x14ac:dyDescent="0.2">
      <c r="A10" s="117" t="s">
        <v>123</v>
      </c>
      <c r="B10" s="117"/>
      <c r="C10" s="117"/>
    </row>
    <row r="11" spans="1:3" x14ac:dyDescent="0.2">
      <c r="A11" s="117" t="s">
        <v>124</v>
      </c>
      <c r="B11" s="117"/>
      <c r="C11" s="117"/>
    </row>
    <row r="12" spans="1:3" s="67" customFormat="1" ht="9" customHeight="1" x14ac:dyDescent="0.15">
      <c r="A12" s="69"/>
      <c r="B12" s="69"/>
      <c r="C12" s="69"/>
    </row>
    <row r="13" spans="1:3" x14ac:dyDescent="0.2">
      <c r="A13" s="70" t="s">
        <v>125</v>
      </c>
      <c r="B13" s="71" t="s">
        <v>126</v>
      </c>
    </row>
    <row r="14" spans="1:3" x14ac:dyDescent="0.2">
      <c r="A14" s="70" t="s">
        <v>127</v>
      </c>
      <c r="B14" s="72" t="s">
        <v>128</v>
      </c>
    </row>
    <row r="15" spans="1:3" ht="30.6" customHeight="1" x14ac:dyDescent="0.2">
      <c r="A15" s="70" t="s">
        <v>129</v>
      </c>
      <c r="B15" s="73" t="s">
        <v>130</v>
      </c>
    </row>
    <row r="16" spans="1:3" x14ac:dyDescent="0.2">
      <c r="A16" s="70" t="s">
        <v>131</v>
      </c>
      <c r="B16" s="72" t="s">
        <v>132</v>
      </c>
    </row>
    <row r="17" spans="1:3" s="67" customFormat="1" ht="6.75" x14ac:dyDescent="0.15">
      <c r="A17" s="66"/>
    </row>
    <row r="18" spans="1:3" ht="38.25" x14ac:dyDescent="0.2">
      <c r="A18" s="74" t="s">
        <v>97</v>
      </c>
      <c r="B18" s="75" t="s">
        <v>133</v>
      </c>
      <c r="C18" s="75" t="s">
        <v>98</v>
      </c>
    </row>
    <row r="19" spans="1:3" x14ac:dyDescent="0.2">
      <c r="A19" s="49" t="s">
        <v>134</v>
      </c>
      <c r="B19" s="76" t="s">
        <v>135</v>
      </c>
      <c r="C19" s="76">
        <v>1</v>
      </c>
    </row>
    <row r="20" spans="1:3" x14ac:dyDescent="0.2">
      <c r="A20" s="49" t="s">
        <v>136</v>
      </c>
      <c r="B20" s="76" t="s">
        <v>135</v>
      </c>
      <c r="C20" s="76">
        <v>0.7</v>
      </c>
    </row>
    <row r="21" spans="1:3" x14ac:dyDescent="0.2">
      <c r="A21" s="49" t="s">
        <v>137</v>
      </c>
      <c r="B21" s="76" t="s">
        <v>135</v>
      </c>
      <c r="C21" s="76">
        <v>1</v>
      </c>
    </row>
    <row r="22" spans="1:3" x14ac:dyDescent="0.2">
      <c r="A22" s="49" t="s">
        <v>138</v>
      </c>
      <c r="B22" s="76" t="s">
        <v>135</v>
      </c>
      <c r="C22" s="76">
        <v>0.1</v>
      </c>
    </row>
    <row r="23" spans="1:3" x14ac:dyDescent="0.2">
      <c r="A23" s="49" t="s">
        <v>139</v>
      </c>
      <c r="B23" s="76" t="s">
        <v>140</v>
      </c>
      <c r="C23" s="76"/>
    </row>
    <row r="24" spans="1:3" x14ac:dyDescent="0.2">
      <c r="A24" s="49" t="s">
        <v>141</v>
      </c>
      <c r="B24" s="76" t="s">
        <v>140</v>
      </c>
      <c r="C24" s="76"/>
    </row>
    <row r="25" spans="1:3" s="67" customFormat="1" ht="13.9" customHeight="1" x14ac:dyDescent="0.15">
      <c r="A25" s="66"/>
    </row>
    <row r="26" spans="1:3" ht="24.95" customHeight="1" x14ac:dyDescent="0.2">
      <c r="A26" s="117" t="s">
        <v>142</v>
      </c>
      <c r="B26" s="117"/>
      <c r="C26" s="77">
        <v>0.6</v>
      </c>
    </row>
    <row r="27" spans="1:3" x14ac:dyDescent="0.2">
      <c r="A27" s="117" t="s">
        <v>143</v>
      </c>
      <c r="B27" s="117"/>
      <c r="C27" s="117"/>
    </row>
    <row r="28" spans="1:3" ht="59.1" customHeight="1" x14ac:dyDescent="0.2">
      <c r="A28" s="122" t="s">
        <v>144</v>
      </c>
      <c r="B28" s="123"/>
      <c r="C28" s="124"/>
    </row>
    <row r="30" spans="1:3" x14ac:dyDescent="0.2">
      <c r="A30" s="65"/>
    </row>
    <row r="31" spans="1:3" x14ac:dyDescent="0.2">
      <c r="A31" s="65"/>
    </row>
    <row r="32" spans="1:3" x14ac:dyDescent="0.2">
      <c r="A32" s="65"/>
    </row>
    <row r="33" spans="1:1" x14ac:dyDescent="0.2">
      <c r="A33" s="65"/>
    </row>
    <row r="34" spans="1:1" x14ac:dyDescent="0.2">
      <c r="A34" s="65"/>
    </row>
  </sheetData>
  <mergeCells count="8">
    <mergeCell ref="A27:C27"/>
    <mergeCell ref="A28:C28"/>
    <mergeCell ref="A3:C3"/>
    <mergeCell ref="A6:C6"/>
    <mergeCell ref="A9:C9"/>
    <mergeCell ref="A10:C10"/>
    <mergeCell ref="A11:C11"/>
    <mergeCell ref="A26:B26"/>
  </mergeCells>
  <conditionalFormatting sqref="A28:C28">
    <cfRule type="expression" dxfId="1" priority="2" stopIfTrue="1">
      <formula>$C$26=1</formula>
    </cfRule>
  </conditionalFormatting>
  <conditionalFormatting sqref="C19:C24">
    <cfRule type="expression" dxfId="0" priority="1">
      <formula>B19="Nē"</formula>
    </cfRule>
  </conditionalFormatting>
  <pageMargins left="0.23622047244094491" right="0.23622047244094491"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KPI</vt:lpstr>
      <vt:lpstr>Aprēķins</vt:lpstr>
      <vt:lpstr>Dati</vt:lpstr>
      <vt:lpstr>Anketu katalogs</vt:lpstr>
      <vt:lpstr>Anketa</vt:lpstr>
      <vt:lpstr>Anketa - paraugs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Puriņš</dc:creator>
  <cp:lastModifiedBy>Elita Andruce</cp:lastModifiedBy>
  <dcterms:created xsi:type="dcterms:W3CDTF">2022-10-04T09:56:41Z</dcterms:created>
  <dcterms:modified xsi:type="dcterms:W3CDTF">2023-08-30T07:11:35Z</dcterms:modified>
</cp:coreProperties>
</file>